
<file path=[Content_Types].xml><?xml version="1.0" encoding="utf-8"?>
<Types xmlns="http://schemas.openxmlformats.org/package/2006/content-types"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0" yWindow="0" windowWidth="16380" windowHeight="8190" tabRatio="500"/>
  </bookViews>
  <sheets>
    <sheet name="50ml" sheetId="1" r:id="rId1"/>
  </sheets>
  <definedNames>
    <definedName name="_xlnm._FilterDatabase" localSheetId="0" hidden="1">'50ml'!$A$6:$L$66</definedName>
    <definedName name="_xlnm.Print_Area" localSheetId="0">'50ml'!$A$1:$L$65</definedName>
    <definedName name="_xlnm.Print_Titles" localSheetId="0">'50ml'!$1:$6</definedName>
  </definedNames>
  <calcPr calcId="145621" iterateDelta="1E-4"/>
</workbook>
</file>

<file path=xl/calcChain.xml><?xml version="1.0" encoding="utf-8"?>
<calcChain xmlns="http://schemas.openxmlformats.org/spreadsheetml/2006/main">
  <c r="I22" i="1" l="1"/>
  <c r="I25" i="1"/>
  <c r="I28" i="1"/>
  <c r="I30" i="1"/>
  <c r="I34" i="1"/>
  <c r="I40" i="1"/>
  <c r="I46" i="1"/>
  <c r="I48" i="1"/>
  <c r="I52" i="1"/>
  <c r="I59" i="1"/>
  <c r="H22" i="1"/>
  <c r="H34" i="1"/>
  <c r="H46" i="1"/>
  <c r="H47" i="1"/>
  <c r="H50" i="1"/>
  <c r="H65" i="1"/>
  <c r="G8" i="1"/>
  <c r="G10" i="1"/>
  <c r="G11" i="1"/>
  <c r="G12" i="1"/>
  <c r="G14" i="1"/>
  <c r="G15" i="1"/>
  <c r="G16" i="1"/>
  <c r="G17" i="1"/>
  <c r="G18" i="1"/>
  <c r="G27" i="1"/>
  <c r="G32" i="1"/>
  <c r="G33" i="1"/>
  <c r="G36" i="1"/>
  <c r="G37" i="1"/>
  <c r="G38" i="1"/>
  <c r="G39" i="1"/>
  <c r="G43" i="1"/>
  <c r="G44" i="1"/>
  <c r="G45" i="1"/>
  <c r="G50" i="1"/>
  <c r="G51" i="1"/>
  <c r="G55" i="1"/>
  <c r="G56" i="1"/>
  <c r="G57" i="1"/>
  <c r="G58" i="1"/>
  <c r="G61" i="1"/>
  <c r="G62" i="1"/>
  <c r="G63" i="1"/>
  <c r="G64" i="1"/>
  <c r="G7" i="1"/>
  <c r="G65" i="1" l="1"/>
  <c r="I65" i="1"/>
</calcChain>
</file>

<file path=xl/sharedStrings.xml><?xml version="1.0" encoding="utf-8"?>
<sst xmlns="http://schemas.openxmlformats.org/spreadsheetml/2006/main" count="125" uniqueCount="93">
  <si>
    <t>ESTIMATED TOTAL PALLETS = 39-44</t>
  </si>
  <si>
    <t>MADE IN THE USA &amp; UK</t>
  </si>
  <si>
    <t>CONFIDENTIAL INVENTORY LIST</t>
  </si>
  <si>
    <t>Item #</t>
  </si>
  <si>
    <t>UPC</t>
  </si>
  <si>
    <t>LOTION</t>
  </si>
  <si>
    <t>Case Packs</t>
  </si>
  <si>
    <t>Item Description</t>
  </si>
  <si>
    <t>Product Image</t>
  </si>
  <si>
    <t>QTY. Avail.</t>
  </si>
  <si>
    <t>QTY 12/10</t>
  </si>
  <si>
    <t>Inv 12-15-20</t>
  </si>
  <si>
    <t>MSRP</t>
  </si>
  <si>
    <t>Comp Price</t>
  </si>
  <si>
    <t>Comp Link</t>
  </si>
  <si>
    <t>LAVENDER &amp; ESPRESSO BODY WASH 50ML</t>
  </si>
  <si>
    <t>CARIBBEAN ISL WF SHWR GEL 50ML</t>
  </si>
  <si>
    <t>L</t>
  </si>
  <si>
    <t>CARIBBEAN ISLAND WF BODY lotion 50ML</t>
  </si>
  <si>
    <t>CARIBBEAN ISLAND WF BODY SCRUB 50G</t>
  </si>
  <si>
    <t>CARDAMOM BDY CREAM LOTION 50ml</t>
  </si>
  <si>
    <t>https://tinyurl.com/y5u45frz</t>
  </si>
  <si>
    <t>CITRON &amp; CORIANDER BODY LOTION 50ML</t>
  </si>
  <si>
    <t>https://tinyurl.com/y6gyvgnb</t>
  </si>
  <si>
    <t>CITRON &amp; CORIANDER BODY SCRUB 50G</t>
  </si>
  <si>
    <t>CITRON &amp; CORIANDER BODY WASH 50ML</t>
  </si>
  <si>
    <t>EVELYN ROSE BODY LOTION 50ML</t>
  </si>
  <si>
    <t>https://tinyurl.com/y4zzsr8y</t>
  </si>
  <si>
    <t>EVELYN ROSE SHOWER GEL 50ML</t>
  </si>
  <si>
    <t>https://tinyurl.com/y59hmypp</t>
  </si>
  <si>
    <t>F.FREESIA BATH  SHWR GEL 50ML</t>
  </si>
  <si>
    <r>
      <rPr>
        <b/>
        <sz val="18"/>
        <color indexed="55"/>
        <rFont val="Calibri"/>
        <family val="2"/>
        <charset val="1"/>
      </rPr>
      <t xml:space="preserve">NEW ADDITION </t>
    </r>
    <r>
      <rPr>
        <sz val="14"/>
        <color indexed="55"/>
        <rFont val="Calibri"/>
        <family val="2"/>
        <charset val="1"/>
      </rPr>
      <t xml:space="preserve"> GARDENERS HAND RECOVERY LOTION 50ML</t>
    </r>
  </si>
  <si>
    <t>GARDENERS BODY LOTION 50ML</t>
  </si>
  <si>
    <t>20880B</t>
  </si>
  <si>
    <t>GARDENERS BODY LOTION 50ML - BULK</t>
  </si>
  <si>
    <t>6/24/90</t>
  </si>
  <si>
    <t>GARDENERS BODY WASH 50ML</t>
  </si>
  <si>
    <t>20879B</t>
  </si>
  <si>
    <t>GARDENERS BODY WASH 50ML - BULK</t>
  </si>
  <si>
    <t>20879G</t>
  </si>
  <si>
    <t>GARDENERS BODY WASH 50ML - GIFT</t>
  </si>
  <si>
    <t>6/24</t>
  </si>
  <si>
    <t>GOATMILK &amp; OAT BODY LOTION 50ML</t>
  </si>
  <si>
    <t>1790B</t>
  </si>
  <si>
    <t>GOATMILK &amp; OAT CONDITIONER 50ML</t>
  </si>
  <si>
    <t>GOATMILK &amp; OAT SHAMPOO 50ML</t>
  </si>
  <si>
    <t>1908B</t>
  </si>
  <si>
    <t>GOATMILK &amp; OAT SHOWER MILK 50ML</t>
  </si>
  <si>
    <t>1789B</t>
  </si>
  <si>
    <t>GOATMILK BODY MILK 50ML</t>
  </si>
  <si>
    <t>https://tinyurl.com/y2p79hby</t>
  </si>
  <si>
    <t>GOATMILK SHOWER MILK 50ML</t>
  </si>
  <si>
    <t>LA SOURCE BODY LOTION 50ML</t>
  </si>
  <si>
    <t>1779B</t>
  </si>
  <si>
    <t>LA SOURCE BODY LOTION 50ML - BULK</t>
  </si>
  <si>
    <t>LA SOURCE CONDITIONER 50ML</t>
  </si>
  <si>
    <t>LA SOURCE SEAWEED COND. 50ML (2 PACKAGING OPTIONS SHOWS)</t>
  </si>
  <si>
    <t>LA SOURCE SHAMPOO 50ML</t>
  </si>
  <si>
    <t>LA SOURCE SHOWER GEL 50ML</t>
  </si>
  <si>
    <t>1778B</t>
  </si>
  <si>
    <t>LA SOURCE SHOWER GEL 50ML - BULK</t>
  </si>
  <si>
    <t>1778G</t>
  </si>
  <si>
    <t>LA SOURCE SHOWER GEL 50ML - GIFT</t>
  </si>
  <si>
    <t>LAVENDER SHOWER GEL 50ML</t>
  </si>
  <si>
    <t>NANTUCKET BRIAR BODY WASH 50ML</t>
  </si>
  <si>
    <t>PEAR &amp; PINK MAG B WASH 50ML</t>
  </si>
  <si>
    <t>PEAR &amp; PINK MAGNOLIA BODY LOTION 50ML</t>
  </si>
  <si>
    <t>1788B</t>
  </si>
  <si>
    <t>PEAR &amp; PINK MAGNOLIA BODY LOTION 50ML - BULK</t>
  </si>
  <si>
    <t>1787B</t>
  </si>
  <si>
    <t>24/90</t>
  </si>
  <si>
    <t>PEAR &amp; PINK MAGNOLIA BODY WASH 50ML - BULK</t>
  </si>
  <si>
    <t>1787G</t>
  </si>
  <si>
    <t>PEAR &amp; PINK MAGNOLIA BODY WASH 50ML - GIFT</t>
  </si>
  <si>
    <t>POMEGRANATE &amp; ARGAN OIL BODY Lotion / CREAM 50ml</t>
  </si>
  <si>
    <t>POMEGRANATE &amp; ARGAN OIL BODY LOTION 50ML</t>
  </si>
  <si>
    <t>https://tinyurl.com/yy3keys5</t>
  </si>
  <si>
    <t>POMEGRANATE &amp; ARGAN OIL BODY WASH 50ML</t>
  </si>
  <si>
    <t>1782B</t>
  </si>
  <si>
    <t>1782G</t>
  </si>
  <si>
    <t>POMEGRANATE BODY CREAM LOTION 50ml (2 PACKAGING OPTIONS SHOWN)</t>
  </si>
  <si>
    <t>POMEGRANATE SHOWER GEL 50ML</t>
  </si>
  <si>
    <t>ROSEWATER &amp; PINK PEPPERCORN BODY Lotion CREAM 50ml</t>
  </si>
  <si>
    <t>ROSEWATER &amp; PINK PEPPERCORN BODY GEL 50ML</t>
  </si>
  <si>
    <t>6/90</t>
  </si>
  <si>
    <t>ROSEWATER &amp; PINK PEPPERCORN BODY WASH 50ML</t>
  </si>
  <si>
    <t>1904G</t>
  </si>
  <si>
    <t>ROSEWATER &amp; PINK PEPPERCORN MINI BODY Lotion CREAM 50ML</t>
  </si>
  <si>
    <t>SUMMER HILL BODY LOTION 50ML</t>
  </si>
  <si>
    <t>SUMMER HILL SHOWER GEL 50ML</t>
  </si>
  <si>
    <t>79969U</t>
  </si>
  <si>
    <t>WEST IND LIME SHAVE CRM 50G UNBX</t>
  </si>
  <si>
    <t>https://tinyurl.com/y3ct76a5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</si>
</sst>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\$#,##0.00"/>
    <numFmt numFmtId="165" formatCode="_(\$* #,##0.00_);_(\$* \(#,##0.00\);_(\$* \-??_);_(@_)"/>
  </numFmts>
  <fonts count="13" x14ac:knownFonts="1">
    <font>
      <sz val="11"/>
      <color rgb="FF000000"/>
      <name val="Calibri"/>
      <family val="2"/>
      <charset val="1"/>
    </font>
    <font>
      <sz val="14"/>
      <color indexed="55"/>
      <name val="Calibri"/>
      <family val="2"/>
      <charset val="1"/>
    </font>
    <font>
      <b/>
      <sz val="22"/>
      <color indexed="55"/>
      <name val="Calibri"/>
      <family val="2"/>
      <charset val="1"/>
    </font>
    <font>
      <b/>
      <sz val="14"/>
      <color indexed="54"/>
      <name val="Calibri"/>
      <family val="2"/>
      <charset val="1"/>
    </font>
    <font>
      <b/>
      <sz val="14"/>
      <color indexed="45"/>
      <name val="Calibri"/>
      <family val="2"/>
      <charset val="1"/>
    </font>
    <font>
      <b/>
      <sz val="18"/>
      <color indexed="45"/>
      <name val="Calibri"/>
      <family val="2"/>
      <charset val="1"/>
    </font>
    <font>
      <b/>
      <sz val="12"/>
      <color indexed="55"/>
      <name val="Calibri"/>
      <family val="2"/>
      <charset val="1"/>
    </font>
    <font>
      <b/>
      <sz val="10"/>
      <color indexed="55"/>
      <name val="Calibri"/>
      <family val="2"/>
      <charset val="1"/>
    </font>
    <font>
      <b/>
      <sz val="14"/>
      <color indexed="55"/>
      <name val="Calibri"/>
      <family val="2"/>
      <charset val="1"/>
    </font>
    <font>
      <u/>
      <sz val="11"/>
      <color indexed="22"/>
      <name val="Calibri"/>
      <family val="2"/>
      <charset val="1"/>
    </font>
    <font>
      <b/>
      <sz val="18"/>
      <color indexed="55"/>
      <name val="Calibri"/>
      <family val="2"/>
      <charset val="1"/>
    </font>
    <font>
      <sz val="11"/>
      <color rgb="FF000000"/>
      <name val="Calibri"/>
      <family val="2"/>
      <charset val="1"/>
    </font>
    <font>
      <u/>
      <sz val="11"/>
      <color rgb="FF0563C1"/>
      <name val="Calibri"/>
      <family val="2"/>
      <charset val="1"/>
    </font>
  </fonts>
  <fills count="4">
    <fill>
      <patternFill patternType="none"/>
    </fill>
    <fill>
      <patternFill patternType="gray125"/>
    </fill>
    <fill>
      <patternFill patternType="solid">
        <fgColor indexed="14"/>
        <bgColor indexed="18"/>
      </patternFill>
    </fill>
    <fill>
      <patternFill patternType="solid">
        <fgColor indexed="35"/>
        <bgColor indexed="39"/>
      </patternFill>
    </fill>
  </fills>
  <borders count="12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3">
    <xf numFmtId="0" fontId="0" fillId="0" borderId="0"/>
    <xf numFmtId="165" fontId="11" fillId="0" borderId="0" applyBorder="0" applyProtection="0"/>
    <xf numFmtId="0" fontId="12" fillId="0" borderId="0" applyBorder="0" applyProtection="0"/>
  </cellStyleXfs>
  <cellXfs count="69">
    <xf numFmtId="0" fontId="0" fillId="0" borderId="0" xfId="0"/>
    <xf numFmtId="0" fontId="1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1" fillId="0" borderId="0" xfId="0" applyFont="1" applyAlignment="1">
      <alignment vertical="center" wrapText="1"/>
    </xf>
    <xf numFmtId="0" fontId="1" fillId="0" borderId="0" xfId="0" applyFont="1" applyAlignment="1">
      <alignment vertical="center"/>
    </xf>
    <xf numFmtId="0" fontId="1" fillId="0" borderId="0" xfId="0" applyFont="1" applyAlignment="1">
      <alignment horizontal="center" vertical="center" wrapText="1"/>
    </xf>
    <xf numFmtId="164" fontId="1" fillId="0" borderId="0" xfId="0" applyNumberFormat="1" applyFont="1" applyAlignment="1">
      <alignment horizontal="center" vertical="center"/>
    </xf>
    <xf numFmtId="0" fontId="3" fillId="2" borderId="0" xfId="0" applyFont="1" applyFill="1" applyAlignment="1">
      <alignment horizontal="left"/>
    </xf>
    <xf numFmtId="0" fontId="3" fillId="2" borderId="0" xfId="0" applyFont="1" applyFill="1"/>
    <xf numFmtId="0" fontId="2" fillId="2" borderId="0" xfId="0" applyFont="1" applyFill="1" applyAlignment="1">
      <alignment horizontal="center"/>
    </xf>
    <xf numFmtId="0" fontId="1" fillId="2" borderId="0" xfId="0" applyFont="1" applyFill="1" applyAlignment="1">
      <alignment horizontal="center" vertical="center"/>
    </xf>
    <xf numFmtId="164" fontId="1" fillId="2" borderId="0" xfId="0" applyNumberFormat="1" applyFont="1" applyFill="1" applyAlignment="1">
      <alignment horizontal="center" vertical="center"/>
    </xf>
    <xf numFmtId="164" fontId="1" fillId="2" borderId="0" xfId="0" applyNumberFormat="1" applyFont="1" applyFill="1" applyAlignment="1">
      <alignment horizontal="center" vertical="center" wrapText="1"/>
    </xf>
    <xf numFmtId="0" fontId="1" fillId="2" borderId="0" xfId="0" applyFont="1" applyFill="1" applyAlignment="1">
      <alignment vertical="center" wrapText="1"/>
    </xf>
    <xf numFmtId="0" fontId="1" fillId="2" borderId="0" xfId="0" applyFont="1" applyFill="1"/>
    <xf numFmtId="0" fontId="4" fillId="2" borderId="0" xfId="0" applyFont="1" applyFill="1" applyBorder="1" applyAlignment="1">
      <alignment horizontal="left"/>
    </xf>
    <xf numFmtId="0" fontId="4" fillId="2" borderId="0" xfId="0" applyFont="1" applyFill="1" applyBorder="1"/>
    <xf numFmtId="0" fontId="4" fillId="2" borderId="0" xfId="0" applyFont="1" applyFill="1" applyAlignment="1">
      <alignment horizontal="right" vertical="center"/>
    </xf>
    <xf numFmtId="0" fontId="4" fillId="2" borderId="0" xfId="0" applyFont="1" applyFill="1" applyAlignment="1">
      <alignment horizontal="center" vertical="center"/>
    </xf>
    <xf numFmtId="0" fontId="6" fillId="0" borderId="1" xfId="0" applyFont="1" applyBorder="1" applyAlignment="1">
      <alignment horizontal="center" vertical="top" wrapText="1"/>
    </xf>
    <xf numFmtId="0" fontId="6" fillId="0" borderId="2" xfId="0" applyFont="1" applyBorder="1" applyAlignment="1">
      <alignment horizontal="center" vertical="top" wrapText="1"/>
    </xf>
    <xf numFmtId="0" fontId="7" fillId="0" borderId="2" xfId="0" applyFont="1" applyBorder="1" applyAlignment="1">
      <alignment horizontal="center" vertical="top" wrapText="1"/>
    </xf>
    <xf numFmtId="165" fontId="6" fillId="0" borderId="2" xfId="1" applyFont="1" applyBorder="1" applyAlignment="1" applyProtection="1">
      <alignment horizontal="center" vertical="top" wrapText="1"/>
    </xf>
    <xf numFmtId="3" fontId="8" fillId="0" borderId="2" xfId="0" applyNumberFormat="1" applyFont="1" applyBorder="1" applyAlignment="1">
      <alignment horizontal="center" vertical="top" wrapText="1"/>
    </xf>
    <xf numFmtId="164" fontId="8" fillId="0" borderId="2" xfId="1" applyNumberFormat="1" applyFont="1" applyBorder="1" applyAlignment="1" applyProtection="1">
      <alignment horizontal="center" vertical="top" wrapText="1"/>
    </xf>
    <xf numFmtId="164" fontId="6" fillId="0" borderId="2" xfId="0" applyNumberFormat="1" applyFont="1" applyBorder="1" applyAlignment="1">
      <alignment horizontal="center" vertical="top" wrapText="1"/>
    </xf>
    <xf numFmtId="0" fontId="6" fillId="0" borderId="0" xfId="0" applyFont="1" applyAlignment="1">
      <alignment vertical="top" wrapText="1"/>
    </xf>
    <xf numFmtId="0" fontId="1" fillId="0" borderId="3" xfId="0" applyFont="1" applyBorder="1" applyAlignment="1">
      <alignment horizontal="center" vertical="center"/>
    </xf>
    <xf numFmtId="0" fontId="1" fillId="0" borderId="4" xfId="0" applyFont="1" applyBorder="1" applyAlignment="1">
      <alignment horizontal="center" vertical="center"/>
    </xf>
    <xf numFmtId="0" fontId="8" fillId="0" borderId="4" xfId="0" applyFont="1" applyBorder="1" applyAlignment="1">
      <alignment horizontal="center" vertical="center"/>
    </xf>
    <xf numFmtId="0" fontId="1" fillId="0" borderId="4" xfId="0" applyFont="1" applyBorder="1" applyAlignment="1">
      <alignment vertical="center" wrapText="1"/>
    </xf>
    <xf numFmtId="0" fontId="1" fillId="0" borderId="4" xfId="0" applyFont="1" applyBorder="1" applyAlignment="1">
      <alignment vertical="center"/>
    </xf>
    <xf numFmtId="3" fontId="1" fillId="0" borderId="4" xfId="0" applyNumberFormat="1" applyFont="1" applyBorder="1" applyAlignment="1">
      <alignment horizontal="center" vertical="center"/>
    </xf>
    <xf numFmtId="3" fontId="1" fillId="0" borderId="4" xfId="0" applyNumberFormat="1" applyFont="1" applyBorder="1" applyAlignment="1">
      <alignment horizontal="center" vertical="center" wrapText="1"/>
    </xf>
    <xf numFmtId="164" fontId="1" fillId="0" borderId="4" xfId="0" applyNumberFormat="1" applyFont="1" applyBorder="1" applyAlignment="1">
      <alignment horizontal="center" vertical="center"/>
    </xf>
    <xf numFmtId="0" fontId="1" fillId="0" borderId="5" xfId="0" applyFont="1" applyBorder="1" applyAlignment="1">
      <alignment horizontal="center" vertical="center"/>
    </xf>
    <xf numFmtId="0" fontId="1" fillId="0" borderId="6" xfId="0" applyFont="1" applyBorder="1" applyAlignment="1">
      <alignment horizontal="center" vertical="center"/>
    </xf>
    <xf numFmtId="0" fontId="8" fillId="0" borderId="6" xfId="0" applyFont="1" applyBorder="1" applyAlignment="1">
      <alignment horizontal="center" vertical="center"/>
    </xf>
    <xf numFmtId="0" fontId="1" fillId="0" borderId="6" xfId="0" applyFont="1" applyBorder="1" applyAlignment="1">
      <alignment vertical="center" wrapText="1"/>
    </xf>
    <xf numFmtId="0" fontId="1" fillId="0" borderId="6" xfId="0" applyFont="1" applyBorder="1" applyAlignment="1">
      <alignment vertical="center"/>
    </xf>
    <xf numFmtId="3" fontId="1" fillId="0" borderId="6" xfId="0" applyNumberFormat="1" applyFont="1" applyBorder="1" applyAlignment="1">
      <alignment horizontal="center" vertical="center"/>
    </xf>
    <xf numFmtId="3" fontId="1" fillId="0" borderId="6" xfId="0" applyNumberFormat="1" applyFont="1" applyBorder="1" applyAlignment="1">
      <alignment horizontal="center" vertical="center" wrapText="1"/>
    </xf>
    <xf numFmtId="164" fontId="1" fillId="0" borderId="6" xfId="0" applyNumberFormat="1" applyFont="1" applyBorder="1" applyAlignment="1">
      <alignment horizontal="center" vertical="center"/>
    </xf>
    <xf numFmtId="0" fontId="2" fillId="0" borderId="6" xfId="0" applyFont="1" applyBorder="1" applyAlignment="1">
      <alignment horizontal="center" vertical="center"/>
    </xf>
    <xf numFmtId="3" fontId="8" fillId="0" borderId="6" xfId="0" applyNumberFormat="1" applyFont="1" applyBorder="1" applyAlignment="1">
      <alignment horizontal="center" vertical="center" wrapText="1"/>
    </xf>
    <xf numFmtId="0" fontId="9" fillId="0" borderId="6" xfId="2" applyFont="1" applyBorder="1" applyAlignment="1" applyProtection="1">
      <alignment vertical="center" wrapText="1"/>
    </xf>
    <xf numFmtId="0" fontId="10" fillId="3" borderId="6" xfId="0" applyFont="1" applyFill="1" applyBorder="1" applyAlignment="1">
      <alignment vertical="center" wrapText="1"/>
    </xf>
    <xf numFmtId="49" fontId="1" fillId="0" borderId="6" xfId="0" applyNumberFormat="1" applyFont="1" applyBorder="1" applyAlignment="1">
      <alignment horizontal="center" vertical="center"/>
    </xf>
    <xf numFmtId="3" fontId="8" fillId="0" borderId="6" xfId="0" applyNumberFormat="1" applyFont="1" applyBorder="1" applyAlignment="1">
      <alignment horizontal="center" vertical="center"/>
    </xf>
    <xf numFmtId="1" fontId="1" fillId="0" borderId="5" xfId="0" applyNumberFormat="1" applyFont="1" applyBorder="1" applyAlignment="1">
      <alignment horizontal="center" vertical="center"/>
    </xf>
    <xf numFmtId="0" fontId="1" fillId="0" borderId="7" xfId="0" applyFont="1" applyBorder="1" applyAlignment="1">
      <alignment horizontal="center" vertical="center"/>
    </xf>
    <xf numFmtId="0" fontId="1" fillId="0" borderId="8" xfId="0" applyFont="1" applyBorder="1" applyAlignment="1">
      <alignment horizontal="center" vertical="center"/>
    </xf>
    <xf numFmtId="0" fontId="8" fillId="0" borderId="8" xfId="0" applyFont="1" applyBorder="1" applyAlignment="1">
      <alignment horizontal="center" vertical="center"/>
    </xf>
    <xf numFmtId="0" fontId="1" fillId="0" borderId="8" xfId="0" applyFont="1" applyBorder="1" applyAlignment="1">
      <alignment vertical="center" wrapText="1"/>
    </xf>
    <xf numFmtId="0" fontId="1" fillId="0" borderId="8" xfId="0" applyFont="1" applyBorder="1" applyAlignment="1">
      <alignment vertical="center"/>
    </xf>
    <xf numFmtId="3" fontId="1" fillId="0" borderId="8" xfId="0" applyNumberFormat="1" applyFont="1" applyBorder="1" applyAlignment="1">
      <alignment horizontal="center" vertical="center"/>
    </xf>
    <xf numFmtId="3" fontId="1" fillId="0" borderId="8" xfId="0" applyNumberFormat="1" applyFont="1" applyBorder="1" applyAlignment="1">
      <alignment horizontal="center" vertical="center" wrapText="1"/>
    </xf>
    <xf numFmtId="164" fontId="1" fillId="0" borderId="8" xfId="0" applyNumberFormat="1" applyFont="1" applyBorder="1" applyAlignment="1">
      <alignment horizontal="center" vertical="center"/>
    </xf>
    <xf numFmtId="0" fontId="9" fillId="0" borderId="8" xfId="2" applyFont="1" applyBorder="1" applyAlignment="1" applyProtection="1">
      <alignment vertical="center" wrapText="1"/>
    </xf>
    <xf numFmtId="0" fontId="1" fillId="0" borderId="9" xfId="0" applyFont="1" applyBorder="1" applyAlignment="1">
      <alignment horizontal="center" vertical="center"/>
    </xf>
    <xf numFmtId="0" fontId="1" fillId="0" borderId="10" xfId="0" applyFont="1" applyBorder="1" applyAlignment="1">
      <alignment horizontal="center" vertical="center"/>
    </xf>
    <xf numFmtId="0" fontId="8" fillId="0" borderId="10" xfId="0" applyFont="1" applyBorder="1" applyAlignment="1">
      <alignment horizontal="center" vertical="center"/>
    </xf>
    <xf numFmtId="0" fontId="1" fillId="0" borderId="10" xfId="0" applyFont="1" applyBorder="1" applyAlignment="1">
      <alignment vertical="center" wrapText="1"/>
    </xf>
    <xf numFmtId="0" fontId="1" fillId="0" borderId="10" xfId="0" applyFont="1" applyBorder="1" applyAlignment="1">
      <alignment vertical="center"/>
    </xf>
    <xf numFmtId="3" fontId="1" fillId="0" borderId="10" xfId="0" applyNumberFormat="1" applyFont="1" applyBorder="1" applyAlignment="1">
      <alignment horizontal="center" vertical="center"/>
    </xf>
    <xf numFmtId="3" fontId="1" fillId="0" borderId="10" xfId="0" applyNumberFormat="1" applyFont="1" applyBorder="1" applyAlignment="1">
      <alignment horizontal="center" vertical="center" wrapText="1"/>
    </xf>
    <xf numFmtId="164" fontId="1" fillId="0" borderId="10" xfId="0" applyNumberFormat="1" applyFont="1" applyBorder="1" applyAlignment="1">
      <alignment horizontal="center" vertical="center"/>
    </xf>
    <xf numFmtId="3" fontId="1" fillId="0" borderId="0" xfId="0" applyNumberFormat="1" applyFont="1" applyBorder="1" applyAlignment="1">
      <alignment horizontal="center" vertical="center" wrapText="1"/>
    </xf>
    <xf numFmtId="0" fontId="5" fillId="3" borderId="11" xfId="0" applyFont="1" applyFill="1" applyBorder="1" applyAlignment="1">
      <alignment horizontal="center"/>
    </xf>
  </cellXfs>
  <cellStyles count="3">
    <cellStyle name="Currency" xfId="1" builtinId="4"/>
    <cellStyle name="Hyperlink" xfId="2" builtinId="8"/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563C1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E6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1F4E79"/>
      <rgbColor rgb="00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34" Type="http://schemas.openxmlformats.org/officeDocument/2006/relationships/image" Target="../media/image34.png"/><Relationship Id="rId42" Type="http://schemas.openxmlformats.org/officeDocument/2006/relationships/image" Target="../media/image42.jpe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jpeg"/><Relationship Id="rId38" Type="http://schemas.openxmlformats.org/officeDocument/2006/relationships/image" Target="../media/image38.png"/><Relationship Id="rId2" Type="http://schemas.openxmlformats.org/officeDocument/2006/relationships/image" Target="../media/image2.jpe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jpeg"/><Relationship Id="rId41" Type="http://schemas.openxmlformats.org/officeDocument/2006/relationships/image" Target="../media/image41.pn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1.png"/><Relationship Id="rId24" Type="http://schemas.openxmlformats.org/officeDocument/2006/relationships/image" Target="../media/image24.jpeg"/><Relationship Id="rId32" Type="http://schemas.openxmlformats.org/officeDocument/2006/relationships/image" Target="../media/image32.png"/><Relationship Id="rId37" Type="http://schemas.openxmlformats.org/officeDocument/2006/relationships/image" Target="../media/image37.jpeg"/><Relationship Id="rId40" Type="http://schemas.openxmlformats.org/officeDocument/2006/relationships/image" Target="../media/image40.png"/><Relationship Id="rId5" Type="http://schemas.openxmlformats.org/officeDocument/2006/relationships/image" Target="../media/image5.jpeg"/><Relationship Id="rId15" Type="http://schemas.openxmlformats.org/officeDocument/2006/relationships/image" Target="../media/image15.png"/><Relationship Id="rId23" Type="http://schemas.openxmlformats.org/officeDocument/2006/relationships/image" Target="../media/image23.jpeg"/><Relationship Id="rId28" Type="http://schemas.openxmlformats.org/officeDocument/2006/relationships/image" Target="../media/image28.png"/><Relationship Id="rId36" Type="http://schemas.openxmlformats.org/officeDocument/2006/relationships/image" Target="../media/image36.jpe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" Type="http://schemas.openxmlformats.org/officeDocument/2006/relationships/image" Target="../media/image4.jpe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jpeg"/><Relationship Id="rId30" Type="http://schemas.openxmlformats.org/officeDocument/2006/relationships/image" Target="../media/image30.png"/><Relationship Id="rId35" Type="http://schemas.openxmlformats.org/officeDocument/2006/relationships/image" Target="../media/image3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47625</xdr:colOff>
      <xdr:row>39</xdr:row>
      <xdr:rowOff>47625</xdr:rowOff>
    </xdr:from>
    <xdr:to>
      <xdr:col>5</xdr:col>
      <xdr:colOff>866775</xdr:colOff>
      <xdr:row>39</xdr:row>
      <xdr:rowOff>1571625</xdr:rowOff>
    </xdr:to>
    <xdr:pic>
      <xdr:nvPicPr>
        <xdr:cNvPr id="1025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305300" y="46139100"/>
          <a:ext cx="81915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38100</xdr:colOff>
      <xdr:row>33</xdr:row>
      <xdr:rowOff>28575</xdr:rowOff>
    </xdr:from>
    <xdr:to>
      <xdr:col>5</xdr:col>
      <xdr:colOff>1028700</xdr:colOff>
      <xdr:row>33</xdr:row>
      <xdr:rowOff>1628775</xdr:rowOff>
    </xdr:to>
    <xdr:pic>
      <xdr:nvPicPr>
        <xdr:cNvPr id="1026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295775" y="37833300"/>
          <a:ext cx="990600" cy="1600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85725</xdr:colOff>
      <xdr:row>37</xdr:row>
      <xdr:rowOff>57150</xdr:rowOff>
    </xdr:from>
    <xdr:to>
      <xdr:col>5</xdr:col>
      <xdr:colOff>942975</xdr:colOff>
      <xdr:row>37</xdr:row>
      <xdr:rowOff>1628775</xdr:rowOff>
    </xdr:to>
    <xdr:pic>
      <xdr:nvPicPr>
        <xdr:cNvPr id="1027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343400" y="42833925"/>
          <a:ext cx="857250" cy="1571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57150</xdr:colOff>
      <xdr:row>35</xdr:row>
      <xdr:rowOff>38100</xdr:rowOff>
    </xdr:from>
    <xdr:to>
      <xdr:col>5</xdr:col>
      <xdr:colOff>847725</xdr:colOff>
      <xdr:row>35</xdr:row>
      <xdr:rowOff>1590675</xdr:rowOff>
    </xdr:to>
    <xdr:pic>
      <xdr:nvPicPr>
        <xdr:cNvPr id="1028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314825" y="39500175"/>
          <a:ext cx="790575" cy="1552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114300</xdr:colOff>
      <xdr:row>51</xdr:row>
      <xdr:rowOff>66675</xdr:rowOff>
    </xdr:from>
    <xdr:to>
      <xdr:col>5</xdr:col>
      <xdr:colOff>942975</xdr:colOff>
      <xdr:row>51</xdr:row>
      <xdr:rowOff>1619250</xdr:rowOff>
    </xdr:to>
    <xdr:pic>
      <xdr:nvPicPr>
        <xdr:cNvPr id="1029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4371975" y="59416950"/>
          <a:ext cx="828675" cy="1552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85725</xdr:colOff>
      <xdr:row>50</xdr:row>
      <xdr:rowOff>47625</xdr:rowOff>
    </xdr:from>
    <xdr:to>
      <xdr:col>5</xdr:col>
      <xdr:colOff>933450</xdr:colOff>
      <xdr:row>50</xdr:row>
      <xdr:rowOff>1647825</xdr:rowOff>
    </xdr:to>
    <xdr:pic>
      <xdr:nvPicPr>
        <xdr:cNvPr id="1030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4343400" y="57740550"/>
          <a:ext cx="847725" cy="1600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142875</xdr:colOff>
      <xdr:row>49</xdr:row>
      <xdr:rowOff>38100</xdr:rowOff>
    </xdr:from>
    <xdr:to>
      <xdr:col>5</xdr:col>
      <xdr:colOff>990600</xdr:colOff>
      <xdr:row>49</xdr:row>
      <xdr:rowOff>1619250</xdr:rowOff>
    </xdr:to>
    <xdr:pic>
      <xdr:nvPicPr>
        <xdr:cNvPr id="1031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4400550" y="56073675"/>
          <a:ext cx="847725" cy="1581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57150</xdr:colOff>
      <xdr:row>11</xdr:row>
      <xdr:rowOff>57150</xdr:rowOff>
    </xdr:from>
    <xdr:to>
      <xdr:col>5</xdr:col>
      <xdr:colOff>885825</xdr:colOff>
      <xdr:row>11</xdr:row>
      <xdr:rowOff>1600200</xdr:rowOff>
    </xdr:to>
    <xdr:pic>
      <xdr:nvPicPr>
        <xdr:cNvPr id="1032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4314825" y="9686925"/>
          <a:ext cx="828675" cy="1543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104775</xdr:colOff>
      <xdr:row>49</xdr:row>
      <xdr:rowOff>66675</xdr:rowOff>
    </xdr:from>
    <xdr:to>
      <xdr:col>5</xdr:col>
      <xdr:colOff>923925</xdr:colOff>
      <xdr:row>49</xdr:row>
      <xdr:rowOff>1609725</xdr:rowOff>
    </xdr:to>
    <xdr:pic>
      <xdr:nvPicPr>
        <xdr:cNvPr id="1033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4362450" y="56102250"/>
          <a:ext cx="819150" cy="1543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57150</xdr:colOff>
      <xdr:row>45</xdr:row>
      <xdr:rowOff>85725</xdr:rowOff>
    </xdr:from>
    <xdr:to>
      <xdr:col>5</xdr:col>
      <xdr:colOff>914400</xdr:colOff>
      <xdr:row>45</xdr:row>
      <xdr:rowOff>1609725</xdr:rowOff>
    </xdr:to>
    <xdr:pic>
      <xdr:nvPicPr>
        <xdr:cNvPr id="1034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4314825" y="52806600"/>
          <a:ext cx="85725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85725</xdr:colOff>
      <xdr:row>29</xdr:row>
      <xdr:rowOff>28575</xdr:rowOff>
    </xdr:from>
    <xdr:to>
      <xdr:col>5</xdr:col>
      <xdr:colOff>962025</xdr:colOff>
      <xdr:row>29</xdr:row>
      <xdr:rowOff>1628775</xdr:rowOff>
    </xdr:to>
    <xdr:pic>
      <xdr:nvPicPr>
        <xdr:cNvPr id="1035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4343400" y="32861250"/>
          <a:ext cx="876300" cy="1600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95250</xdr:colOff>
      <xdr:row>24</xdr:row>
      <xdr:rowOff>38100</xdr:rowOff>
    </xdr:from>
    <xdr:to>
      <xdr:col>5</xdr:col>
      <xdr:colOff>962025</xdr:colOff>
      <xdr:row>24</xdr:row>
      <xdr:rowOff>1628775</xdr:rowOff>
    </xdr:to>
    <xdr:pic>
      <xdr:nvPicPr>
        <xdr:cNvPr id="1036" name="Picture 13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4352925" y="27898725"/>
          <a:ext cx="866775" cy="1590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28575</xdr:colOff>
      <xdr:row>16</xdr:row>
      <xdr:rowOff>38100</xdr:rowOff>
    </xdr:from>
    <xdr:to>
      <xdr:col>5</xdr:col>
      <xdr:colOff>923925</xdr:colOff>
      <xdr:row>16</xdr:row>
      <xdr:rowOff>1619250</xdr:rowOff>
    </xdr:to>
    <xdr:pic>
      <xdr:nvPicPr>
        <xdr:cNvPr id="1037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4286250" y="17954625"/>
          <a:ext cx="895350" cy="1581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85725</xdr:colOff>
      <xdr:row>15</xdr:row>
      <xdr:rowOff>57150</xdr:rowOff>
    </xdr:from>
    <xdr:to>
      <xdr:col>5</xdr:col>
      <xdr:colOff>952500</xdr:colOff>
      <xdr:row>15</xdr:row>
      <xdr:rowOff>1600200</xdr:rowOff>
    </xdr:to>
    <xdr:pic>
      <xdr:nvPicPr>
        <xdr:cNvPr id="1038" name="Picture 15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4343400" y="16316325"/>
          <a:ext cx="866775" cy="1543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66675</xdr:colOff>
      <xdr:row>7</xdr:row>
      <xdr:rowOff>38100</xdr:rowOff>
    </xdr:from>
    <xdr:to>
      <xdr:col>5</xdr:col>
      <xdr:colOff>914400</xdr:colOff>
      <xdr:row>7</xdr:row>
      <xdr:rowOff>1590675</xdr:rowOff>
    </xdr:to>
    <xdr:pic>
      <xdr:nvPicPr>
        <xdr:cNvPr id="1039" name="Picture 16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4324350" y="3429000"/>
          <a:ext cx="847725" cy="1552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66675</xdr:colOff>
      <xdr:row>8</xdr:row>
      <xdr:rowOff>28575</xdr:rowOff>
    </xdr:from>
    <xdr:to>
      <xdr:col>5</xdr:col>
      <xdr:colOff>923925</xdr:colOff>
      <xdr:row>8</xdr:row>
      <xdr:rowOff>1619250</xdr:rowOff>
    </xdr:to>
    <xdr:pic>
      <xdr:nvPicPr>
        <xdr:cNvPr id="1040" name="Picture 17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4324350" y="5076825"/>
          <a:ext cx="857250" cy="1590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47625</xdr:colOff>
      <xdr:row>9</xdr:row>
      <xdr:rowOff>38100</xdr:rowOff>
    </xdr:from>
    <xdr:to>
      <xdr:col>5</xdr:col>
      <xdr:colOff>885825</xdr:colOff>
      <xdr:row>9</xdr:row>
      <xdr:rowOff>1600200</xdr:rowOff>
    </xdr:to>
    <xdr:pic>
      <xdr:nvPicPr>
        <xdr:cNvPr id="1041" name="Picture 18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4305300" y="6743700"/>
          <a:ext cx="838200" cy="1562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95250</xdr:colOff>
      <xdr:row>43</xdr:row>
      <xdr:rowOff>57150</xdr:rowOff>
    </xdr:from>
    <xdr:to>
      <xdr:col>5</xdr:col>
      <xdr:colOff>942975</xdr:colOff>
      <xdr:row>43</xdr:row>
      <xdr:rowOff>1590675</xdr:rowOff>
    </xdr:to>
    <xdr:pic>
      <xdr:nvPicPr>
        <xdr:cNvPr id="1042" name="Picture 19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4352925" y="49463325"/>
          <a:ext cx="847725" cy="1533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47625</xdr:colOff>
      <xdr:row>62</xdr:row>
      <xdr:rowOff>28575</xdr:rowOff>
    </xdr:from>
    <xdr:to>
      <xdr:col>5</xdr:col>
      <xdr:colOff>904875</xdr:colOff>
      <xdr:row>62</xdr:row>
      <xdr:rowOff>1628775</xdr:rowOff>
    </xdr:to>
    <xdr:pic>
      <xdr:nvPicPr>
        <xdr:cNvPr id="1043" name="Picture 21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4305300" y="72637650"/>
          <a:ext cx="857250" cy="1600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95250</xdr:colOff>
      <xdr:row>61</xdr:row>
      <xdr:rowOff>47625</xdr:rowOff>
    </xdr:from>
    <xdr:to>
      <xdr:col>5</xdr:col>
      <xdr:colOff>981075</xdr:colOff>
      <xdr:row>61</xdr:row>
      <xdr:rowOff>1619250</xdr:rowOff>
    </xdr:to>
    <xdr:pic>
      <xdr:nvPicPr>
        <xdr:cNvPr id="1044" name="Picture 22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4352925" y="70999350"/>
          <a:ext cx="885825" cy="1571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66675</xdr:colOff>
      <xdr:row>6</xdr:row>
      <xdr:rowOff>66675</xdr:rowOff>
    </xdr:from>
    <xdr:to>
      <xdr:col>5</xdr:col>
      <xdr:colOff>895350</xdr:colOff>
      <xdr:row>6</xdr:row>
      <xdr:rowOff>1619250</xdr:rowOff>
    </xdr:to>
    <xdr:pic>
      <xdr:nvPicPr>
        <xdr:cNvPr id="1045" name="Picture 23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4324350" y="1800225"/>
          <a:ext cx="828675" cy="1552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114300</xdr:colOff>
      <xdr:row>58</xdr:row>
      <xdr:rowOff>104775</xdr:rowOff>
    </xdr:from>
    <xdr:to>
      <xdr:col>5</xdr:col>
      <xdr:colOff>876300</xdr:colOff>
      <xdr:row>58</xdr:row>
      <xdr:rowOff>1590675</xdr:rowOff>
    </xdr:to>
    <xdr:pic>
      <xdr:nvPicPr>
        <xdr:cNvPr id="1046" name="Picture 25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4371975" y="67741800"/>
          <a:ext cx="762000" cy="1485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95250</xdr:colOff>
      <xdr:row>56</xdr:row>
      <xdr:rowOff>47625</xdr:rowOff>
    </xdr:from>
    <xdr:to>
      <xdr:col>5</xdr:col>
      <xdr:colOff>914400</xdr:colOff>
      <xdr:row>56</xdr:row>
      <xdr:rowOff>1638300</xdr:rowOff>
    </xdr:to>
    <xdr:pic>
      <xdr:nvPicPr>
        <xdr:cNvPr id="1047" name="Picture 26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4352925" y="64369950"/>
          <a:ext cx="819150" cy="1590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104775</xdr:colOff>
      <xdr:row>57</xdr:row>
      <xdr:rowOff>28575</xdr:rowOff>
    </xdr:from>
    <xdr:to>
      <xdr:col>5</xdr:col>
      <xdr:colOff>933450</xdr:colOff>
      <xdr:row>57</xdr:row>
      <xdr:rowOff>1628775</xdr:rowOff>
    </xdr:to>
    <xdr:pic>
      <xdr:nvPicPr>
        <xdr:cNvPr id="1048" name="Picture 27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4362450" y="66008250"/>
          <a:ext cx="828675" cy="1600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66675</xdr:colOff>
      <xdr:row>13</xdr:row>
      <xdr:rowOff>47625</xdr:rowOff>
    </xdr:from>
    <xdr:to>
      <xdr:col>5</xdr:col>
      <xdr:colOff>876300</xdr:colOff>
      <xdr:row>13</xdr:row>
      <xdr:rowOff>1628775</xdr:rowOff>
    </xdr:to>
    <xdr:pic>
      <xdr:nvPicPr>
        <xdr:cNvPr id="1049" name="Picture 28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4324350" y="12992100"/>
          <a:ext cx="809625" cy="1581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28575</xdr:colOff>
      <xdr:row>27</xdr:row>
      <xdr:rowOff>28575</xdr:rowOff>
    </xdr:from>
    <xdr:to>
      <xdr:col>5</xdr:col>
      <xdr:colOff>895350</xdr:colOff>
      <xdr:row>27</xdr:row>
      <xdr:rowOff>1619250</xdr:rowOff>
    </xdr:to>
    <xdr:pic>
      <xdr:nvPicPr>
        <xdr:cNvPr id="1050" name="Picture 29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4286250" y="31203900"/>
          <a:ext cx="866775" cy="1590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47625</xdr:colOff>
      <xdr:row>26</xdr:row>
      <xdr:rowOff>57150</xdr:rowOff>
    </xdr:from>
    <xdr:to>
      <xdr:col>5</xdr:col>
      <xdr:colOff>904875</xdr:colOff>
      <xdr:row>26</xdr:row>
      <xdr:rowOff>1619250</xdr:rowOff>
    </xdr:to>
    <xdr:pic>
      <xdr:nvPicPr>
        <xdr:cNvPr id="1051" name="Picture 30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4305300" y="29575125"/>
          <a:ext cx="857250" cy="1562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104775</xdr:colOff>
      <xdr:row>60</xdr:row>
      <xdr:rowOff>57150</xdr:rowOff>
    </xdr:from>
    <xdr:to>
      <xdr:col>5</xdr:col>
      <xdr:colOff>914400</xdr:colOff>
      <xdr:row>60</xdr:row>
      <xdr:rowOff>1628775</xdr:rowOff>
    </xdr:to>
    <xdr:pic>
      <xdr:nvPicPr>
        <xdr:cNvPr id="1052" name="Picture 31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4362450" y="69351525"/>
          <a:ext cx="809625" cy="1571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38100</xdr:colOff>
      <xdr:row>12</xdr:row>
      <xdr:rowOff>28575</xdr:rowOff>
    </xdr:from>
    <xdr:to>
      <xdr:col>5</xdr:col>
      <xdr:colOff>847725</xdr:colOff>
      <xdr:row>12</xdr:row>
      <xdr:rowOff>1609725</xdr:rowOff>
    </xdr:to>
    <xdr:pic>
      <xdr:nvPicPr>
        <xdr:cNvPr id="1053" name="Picture 32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4295775" y="11315700"/>
          <a:ext cx="809625" cy="1581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57150</xdr:colOff>
      <xdr:row>14</xdr:row>
      <xdr:rowOff>28575</xdr:rowOff>
    </xdr:from>
    <xdr:to>
      <xdr:col>5</xdr:col>
      <xdr:colOff>885825</xdr:colOff>
      <xdr:row>14</xdr:row>
      <xdr:rowOff>1638300</xdr:rowOff>
    </xdr:to>
    <xdr:pic>
      <xdr:nvPicPr>
        <xdr:cNvPr id="1054" name="Picture 33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4314825" y="14630400"/>
          <a:ext cx="828675" cy="1609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57150</xdr:colOff>
      <xdr:row>21</xdr:row>
      <xdr:rowOff>47625</xdr:rowOff>
    </xdr:from>
    <xdr:to>
      <xdr:col>5</xdr:col>
      <xdr:colOff>847725</xdr:colOff>
      <xdr:row>21</xdr:row>
      <xdr:rowOff>1590675</xdr:rowOff>
    </xdr:to>
    <xdr:pic>
      <xdr:nvPicPr>
        <xdr:cNvPr id="1055" name="Picture 34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4314825" y="26250900"/>
          <a:ext cx="790575" cy="1543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66675</xdr:colOff>
      <xdr:row>19</xdr:row>
      <xdr:rowOff>47625</xdr:rowOff>
    </xdr:from>
    <xdr:to>
      <xdr:col>5</xdr:col>
      <xdr:colOff>857250</xdr:colOff>
      <xdr:row>19</xdr:row>
      <xdr:rowOff>1600200</xdr:rowOff>
    </xdr:to>
    <xdr:pic>
      <xdr:nvPicPr>
        <xdr:cNvPr id="1056" name="Picture 35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4324350" y="22936200"/>
          <a:ext cx="790575" cy="1552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1047750</xdr:colOff>
      <xdr:row>54</xdr:row>
      <xdr:rowOff>95250</xdr:rowOff>
    </xdr:from>
    <xdr:to>
      <xdr:col>8</xdr:col>
      <xdr:colOff>447675</xdr:colOff>
      <xdr:row>54</xdr:row>
      <xdr:rowOff>1562100</xdr:rowOff>
    </xdr:to>
    <xdr:pic>
      <xdr:nvPicPr>
        <xdr:cNvPr id="1057" name="Picture 36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5305425" y="61102875"/>
          <a:ext cx="819150" cy="1466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66675</xdr:colOff>
      <xdr:row>10</xdr:row>
      <xdr:rowOff>47625</xdr:rowOff>
    </xdr:from>
    <xdr:to>
      <xdr:col>8</xdr:col>
      <xdr:colOff>247650</xdr:colOff>
      <xdr:row>10</xdr:row>
      <xdr:rowOff>1238250</xdr:rowOff>
    </xdr:to>
    <xdr:pic>
      <xdr:nvPicPr>
        <xdr:cNvPr id="1058" name="Picture 37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4324350" y="8410575"/>
          <a:ext cx="1600200" cy="1190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104775</xdr:colOff>
      <xdr:row>42</xdr:row>
      <xdr:rowOff>57150</xdr:rowOff>
    </xdr:from>
    <xdr:to>
      <xdr:col>5</xdr:col>
      <xdr:colOff>866775</xdr:colOff>
      <xdr:row>42</xdr:row>
      <xdr:rowOff>1581150</xdr:rowOff>
    </xdr:to>
    <xdr:pic>
      <xdr:nvPicPr>
        <xdr:cNvPr id="1059" name="Picture 39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4362450" y="47805975"/>
          <a:ext cx="76200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76200</xdr:colOff>
      <xdr:row>55</xdr:row>
      <xdr:rowOff>85725</xdr:rowOff>
    </xdr:from>
    <xdr:to>
      <xdr:col>5</xdr:col>
      <xdr:colOff>733425</xdr:colOff>
      <xdr:row>55</xdr:row>
      <xdr:rowOff>1619250</xdr:rowOff>
    </xdr:to>
    <xdr:pic>
      <xdr:nvPicPr>
        <xdr:cNvPr id="1060" name="Picture 40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4333875" y="62750700"/>
          <a:ext cx="657225" cy="1533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47625</xdr:colOff>
      <xdr:row>38</xdr:row>
      <xdr:rowOff>57150</xdr:rowOff>
    </xdr:from>
    <xdr:to>
      <xdr:col>5</xdr:col>
      <xdr:colOff>714375</xdr:colOff>
      <xdr:row>38</xdr:row>
      <xdr:rowOff>1628775</xdr:rowOff>
    </xdr:to>
    <xdr:pic>
      <xdr:nvPicPr>
        <xdr:cNvPr id="1061" name="Picture 42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4305300" y="44491275"/>
          <a:ext cx="666750" cy="1571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990600</xdr:colOff>
      <xdr:row>36</xdr:row>
      <xdr:rowOff>85725</xdr:rowOff>
    </xdr:from>
    <xdr:to>
      <xdr:col>8</xdr:col>
      <xdr:colOff>209550</xdr:colOff>
      <xdr:row>36</xdr:row>
      <xdr:rowOff>1600200</xdr:rowOff>
    </xdr:to>
    <xdr:pic>
      <xdr:nvPicPr>
        <xdr:cNvPr id="1062" name="Picture 43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5248275" y="41205150"/>
          <a:ext cx="638175" cy="1514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9525</xdr:colOff>
      <xdr:row>36</xdr:row>
      <xdr:rowOff>19050</xdr:rowOff>
    </xdr:from>
    <xdr:to>
      <xdr:col>5</xdr:col>
      <xdr:colOff>1009650</xdr:colOff>
      <xdr:row>36</xdr:row>
      <xdr:rowOff>1628775</xdr:rowOff>
    </xdr:to>
    <xdr:pic>
      <xdr:nvPicPr>
        <xdr:cNvPr id="1063" name="Picture 44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4267200" y="41138475"/>
          <a:ext cx="1000125" cy="1609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57150</xdr:colOff>
      <xdr:row>17</xdr:row>
      <xdr:rowOff>57150</xdr:rowOff>
    </xdr:from>
    <xdr:to>
      <xdr:col>5</xdr:col>
      <xdr:colOff>1009650</xdr:colOff>
      <xdr:row>17</xdr:row>
      <xdr:rowOff>1619250</xdr:rowOff>
    </xdr:to>
    <xdr:pic>
      <xdr:nvPicPr>
        <xdr:cNvPr id="1064" name="Picture 45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4314825" y="19631025"/>
          <a:ext cx="952500" cy="1562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66675</xdr:colOff>
      <xdr:row>32</xdr:row>
      <xdr:rowOff>38100</xdr:rowOff>
    </xdr:from>
    <xdr:to>
      <xdr:col>5</xdr:col>
      <xdr:colOff>876300</xdr:colOff>
      <xdr:row>32</xdr:row>
      <xdr:rowOff>1609725</xdr:rowOff>
    </xdr:to>
    <xdr:pic>
      <xdr:nvPicPr>
        <xdr:cNvPr id="1065" name="Picture 46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4324350" y="36185475"/>
          <a:ext cx="809625" cy="1571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95250</xdr:colOff>
      <xdr:row>31</xdr:row>
      <xdr:rowOff>76200</xdr:rowOff>
    </xdr:from>
    <xdr:to>
      <xdr:col>5</xdr:col>
      <xdr:colOff>685800</xdr:colOff>
      <xdr:row>31</xdr:row>
      <xdr:rowOff>1571625</xdr:rowOff>
    </xdr:to>
    <xdr:pic>
      <xdr:nvPicPr>
        <xdr:cNvPr id="1066" name="Picture 47"/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4352925" y="34566225"/>
          <a:ext cx="590550" cy="1495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219075</xdr:colOff>
      <xdr:row>44</xdr:row>
      <xdr:rowOff>104775</xdr:rowOff>
    </xdr:from>
    <xdr:to>
      <xdr:col>5</xdr:col>
      <xdr:colOff>695325</xdr:colOff>
      <xdr:row>44</xdr:row>
      <xdr:rowOff>1552575</xdr:rowOff>
    </xdr:to>
    <xdr:pic>
      <xdr:nvPicPr>
        <xdr:cNvPr id="1067" name="Picture 48"/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4476750" y="51168300"/>
          <a:ext cx="476250" cy="1447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123825</xdr:colOff>
      <xdr:row>54</xdr:row>
      <xdr:rowOff>57150</xdr:rowOff>
    </xdr:from>
    <xdr:to>
      <xdr:col>5</xdr:col>
      <xdr:colOff>942975</xdr:colOff>
      <xdr:row>54</xdr:row>
      <xdr:rowOff>1619250</xdr:rowOff>
    </xdr:to>
    <xdr:pic>
      <xdr:nvPicPr>
        <xdr:cNvPr id="1068" name="Picture 5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4381500" y="61064775"/>
          <a:ext cx="819150" cy="1562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47625</xdr:colOff>
      <xdr:row>63</xdr:row>
      <xdr:rowOff>28575</xdr:rowOff>
    </xdr:from>
    <xdr:to>
      <xdr:col>5</xdr:col>
      <xdr:colOff>952500</xdr:colOff>
      <xdr:row>63</xdr:row>
      <xdr:rowOff>1619250</xdr:rowOff>
    </xdr:to>
    <xdr:pic>
      <xdr:nvPicPr>
        <xdr:cNvPr id="1069" name="Picture 64"/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4305300" y="74295000"/>
          <a:ext cx="904875" cy="1590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0</xdr:colOff>
      <xdr:row>1</xdr:row>
      <xdr:rowOff>38100</xdr:rowOff>
    </xdr:from>
    <xdr:to>
      <xdr:col>11</xdr:col>
      <xdr:colOff>685800</xdr:colOff>
      <xdr:row>3</xdr:row>
      <xdr:rowOff>180975</xdr:rowOff>
    </xdr:to>
    <xdr:pic>
      <xdr:nvPicPr>
        <xdr:cNvPr id="1070" name="Picture 49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6486525" y="257175"/>
          <a:ext cx="3495675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104775</xdr:colOff>
      <xdr:row>47</xdr:row>
      <xdr:rowOff>66675</xdr:rowOff>
    </xdr:from>
    <xdr:to>
      <xdr:col>5</xdr:col>
      <xdr:colOff>923925</xdr:colOff>
      <xdr:row>47</xdr:row>
      <xdr:rowOff>1609725</xdr:rowOff>
    </xdr:to>
    <xdr:pic>
      <xdr:nvPicPr>
        <xdr:cNvPr id="1071" name="Picture 50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4362450" y="54444900"/>
          <a:ext cx="819150" cy="1543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114300</xdr:colOff>
      <xdr:row>54</xdr:row>
      <xdr:rowOff>66675</xdr:rowOff>
    </xdr:from>
    <xdr:to>
      <xdr:col>5</xdr:col>
      <xdr:colOff>942975</xdr:colOff>
      <xdr:row>54</xdr:row>
      <xdr:rowOff>1619250</xdr:rowOff>
    </xdr:to>
    <xdr:pic>
      <xdr:nvPicPr>
        <xdr:cNvPr id="1072" name="Picture 51"/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4371975" y="61074300"/>
          <a:ext cx="828675" cy="1552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114300</xdr:colOff>
      <xdr:row>54</xdr:row>
      <xdr:rowOff>66675</xdr:rowOff>
    </xdr:from>
    <xdr:to>
      <xdr:col>5</xdr:col>
      <xdr:colOff>942975</xdr:colOff>
      <xdr:row>54</xdr:row>
      <xdr:rowOff>1619250</xdr:rowOff>
    </xdr:to>
    <xdr:pic>
      <xdr:nvPicPr>
        <xdr:cNvPr id="1073" name="Picture 52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4371975" y="61074300"/>
          <a:ext cx="828675" cy="1552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114300</xdr:colOff>
      <xdr:row>60</xdr:row>
      <xdr:rowOff>104775</xdr:rowOff>
    </xdr:from>
    <xdr:to>
      <xdr:col>5</xdr:col>
      <xdr:colOff>876300</xdr:colOff>
      <xdr:row>60</xdr:row>
      <xdr:rowOff>1590675</xdr:rowOff>
    </xdr:to>
    <xdr:pic>
      <xdr:nvPicPr>
        <xdr:cNvPr id="1074" name="Picture 54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4371975" y="69399150"/>
          <a:ext cx="762000" cy="1485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57150</xdr:colOff>
      <xdr:row>24</xdr:row>
      <xdr:rowOff>47625</xdr:rowOff>
    </xdr:from>
    <xdr:to>
      <xdr:col>5</xdr:col>
      <xdr:colOff>847725</xdr:colOff>
      <xdr:row>24</xdr:row>
      <xdr:rowOff>1590675</xdr:rowOff>
    </xdr:to>
    <xdr:pic>
      <xdr:nvPicPr>
        <xdr:cNvPr id="1075" name="Picture 55"/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4314825" y="27908250"/>
          <a:ext cx="790575" cy="1543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57150</xdr:colOff>
      <xdr:row>24</xdr:row>
      <xdr:rowOff>47625</xdr:rowOff>
    </xdr:from>
    <xdr:to>
      <xdr:col>5</xdr:col>
      <xdr:colOff>847725</xdr:colOff>
      <xdr:row>24</xdr:row>
      <xdr:rowOff>1590675</xdr:rowOff>
    </xdr:to>
    <xdr:pic>
      <xdr:nvPicPr>
        <xdr:cNvPr id="1076" name="Picture 56"/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4314825" y="27908250"/>
          <a:ext cx="790575" cy="1543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180975</xdr:colOff>
      <xdr:row>18</xdr:row>
      <xdr:rowOff>57150</xdr:rowOff>
    </xdr:from>
    <xdr:to>
      <xdr:col>5</xdr:col>
      <xdr:colOff>923925</xdr:colOff>
      <xdr:row>18</xdr:row>
      <xdr:rowOff>1562100</xdr:rowOff>
    </xdr:to>
    <xdr:pic>
      <xdr:nvPicPr>
        <xdr:cNvPr id="1077" name="Picture 57"/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4438650" y="21288375"/>
          <a:ext cx="742950" cy="1504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47625</xdr:colOff>
      <xdr:row>42</xdr:row>
      <xdr:rowOff>47625</xdr:rowOff>
    </xdr:from>
    <xdr:to>
      <xdr:col>5</xdr:col>
      <xdr:colOff>866775</xdr:colOff>
      <xdr:row>42</xdr:row>
      <xdr:rowOff>1571625</xdr:rowOff>
    </xdr:to>
    <xdr:pic>
      <xdr:nvPicPr>
        <xdr:cNvPr id="1078" name="Picture 58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305300" y="47796450"/>
          <a:ext cx="81915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47625</xdr:colOff>
      <xdr:row>42</xdr:row>
      <xdr:rowOff>47625</xdr:rowOff>
    </xdr:from>
    <xdr:to>
      <xdr:col>5</xdr:col>
      <xdr:colOff>866775</xdr:colOff>
      <xdr:row>42</xdr:row>
      <xdr:rowOff>1571625</xdr:rowOff>
    </xdr:to>
    <xdr:pic>
      <xdr:nvPicPr>
        <xdr:cNvPr id="1079" name="Picture 5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305300" y="47796450"/>
          <a:ext cx="81915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38100</xdr:colOff>
      <xdr:row>35</xdr:row>
      <xdr:rowOff>28575</xdr:rowOff>
    </xdr:from>
    <xdr:to>
      <xdr:col>5</xdr:col>
      <xdr:colOff>1028700</xdr:colOff>
      <xdr:row>35</xdr:row>
      <xdr:rowOff>1628775</xdr:rowOff>
    </xdr:to>
    <xdr:pic>
      <xdr:nvPicPr>
        <xdr:cNvPr id="1080" name="Picture 60"/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4295775" y="39490650"/>
          <a:ext cx="990600" cy="1600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85725</xdr:colOff>
      <xdr:row>31</xdr:row>
      <xdr:rowOff>28575</xdr:rowOff>
    </xdr:from>
    <xdr:to>
      <xdr:col>5</xdr:col>
      <xdr:colOff>962025</xdr:colOff>
      <xdr:row>31</xdr:row>
      <xdr:rowOff>1628775</xdr:rowOff>
    </xdr:to>
    <xdr:pic>
      <xdr:nvPicPr>
        <xdr:cNvPr id="1081" name="Picture 61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4343400" y="34518600"/>
          <a:ext cx="876300" cy="1600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95250</xdr:colOff>
      <xdr:row>26</xdr:row>
      <xdr:rowOff>38100</xdr:rowOff>
    </xdr:from>
    <xdr:to>
      <xdr:col>5</xdr:col>
      <xdr:colOff>962025</xdr:colOff>
      <xdr:row>26</xdr:row>
      <xdr:rowOff>1628775</xdr:rowOff>
    </xdr:to>
    <xdr:pic>
      <xdr:nvPicPr>
        <xdr:cNvPr id="1082" name="Picture 62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4352925" y="29556075"/>
          <a:ext cx="866775" cy="1590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28575</xdr:colOff>
      <xdr:row>29</xdr:row>
      <xdr:rowOff>28575</xdr:rowOff>
    </xdr:from>
    <xdr:to>
      <xdr:col>5</xdr:col>
      <xdr:colOff>895350</xdr:colOff>
      <xdr:row>29</xdr:row>
      <xdr:rowOff>1619250</xdr:rowOff>
    </xdr:to>
    <xdr:pic>
      <xdr:nvPicPr>
        <xdr:cNvPr id="1083" name="Picture 63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4286250" y="32861250"/>
          <a:ext cx="866775" cy="1590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57150</xdr:colOff>
      <xdr:row>47</xdr:row>
      <xdr:rowOff>85725</xdr:rowOff>
    </xdr:from>
    <xdr:to>
      <xdr:col>5</xdr:col>
      <xdr:colOff>914400</xdr:colOff>
      <xdr:row>47</xdr:row>
      <xdr:rowOff>1609725</xdr:rowOff>
    </xdr:to>
    <xdr:pic>
      <xdr:nvPicPr>
        <xdr:cNvPr id="1084" name="Picture 65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4314825" y="54463950"/>
          <a:ext cx="85725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66675</xdr:colOff>
      <xdr:row>20</xdr:row>
      <xdr:rowOff>47625</xdr:rowOff>
    </xdr:from>
    <xdr:to>
      <xdr:col>5</xdr:col>
      <xdr:colOff>857250</xdr:colOff>
      <xdr:row>20</xdr:row>
      <xdr:rowOff>1600200</xdr:rowOff>
    </xdr:to>
    <xdr:pic>
      <xdr:nvPicPr>
        <xdr:cNvPr id="1085" name="Picture 66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4324350" y="24593550"/>
          <a:ext cx="790575" cy="1552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1.xml"/><Relationship Id="rId3" Type="http://schemas.openxmlformats.org/officeDocument/2006/relationships/hyperlink" Target="https://tinyurl.com/y4zzsr8y" TargetMode="External"/><Relationship Id="rId7" Type="http://schemas.openxmlformats.org/officeDocument/2006/relationships/hyperlink" Target="https://tinyurl.com/y3ct76a5" TargetMode="External"/><Relationship Id="rId2" Type="http://schemas.openxmlformats.org/officeDocument/2006/relationships/hyperlink" Target="https://tinyurl.com/y6gyvgnb" TargetMode="External"/><Relationship Id="rId1" Type="http://schemas.openxmlformats.org/officeDocument/2006/relationships/hyperlink" Target="https://tinyurl.com/y5u45frz" TargetMode="External"/><Relationship Id="rId6" Type="http://schemas.openxmlformats.org/officeDocument/2006/relationships/hyperlink" Target="https://tinyurl.com/yy3keys5" TargetMode="External"/><Relationship Id="rId5" Type="http://schemas.openxmlformats.org/officeDocument/2006/relationships/hyperlink" Target="https://tinyurl.com/y2p79hby" TargetMode="External"/><Relationship Id="rId4" Type="http://schemas.openxmlformats.org/officeDocument/2006/relationships/hyperlink" Target="https://tinyurl.com/y59hmypp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66"/>
  <sheetViews>
    <sheetView tabSelected="1" zoomScale="70" zoomScaleNormal="70" zoomScalePageLayoutView="55" workbookViewId="0">
      <pane ySplit="6" topLeftCell="A7" activePane="bottomLeft" state="frozen"/>
      <selection pane="bottomLeft" activeCell="Q8" sqref="Q8"/>
    </sheetView>
  </sheetViews>
  <sheetFormatPr defaultColWidth="8.85546875" defaultRowHeight="28.5" x14ac:dyDescent="0.25"/>
  <cols>
    <col min="1" max="1" width="13.28515625" style="1" customWidth="1"/>
    <col min="2" max="2" width="16.7109375" style="1" customWidth="1"/>
    <col min="3" max="3" width="10.42578125" style="2" hidden="1" customWidth="1"/>
    <col min="4" max="4" width="8.140625" style="1" customWidth="1"/>
    <col min="5" max="5" width="25.7109375" style="3" customWidth="1"/>
    <col min="6" max="6" width="21.28515625" style="4" customWidth="1"/>
    <col min="7" max="7" width="11.7109375" style="1" hidden="1" customWidth="1"/>
    <col min="8" max="8" width="13.5703125" style="5" hidden="1" customWidth="1"/>
    <col min="9" max="9" width="12.140625" style="5" customWidth="1"/>
    <col min="10" max="10" width="10.5703125" style="6" customWidth="1"/>
    <col min="11" max="11" width="11.85546875" style="6" customWidth="1"/>
    <col min="12" max="12" width="12.140625" style="3" customWidth="1"/>
    <col min="13" max="13" width="13.85546875" style="4" customWidth="1"/>
    <col min="14" max="14" width="15.85546875" style="4" customWidth="1"/>
    <col min="15" max="15" width="13.85546875" style="4" customWidth="1"/>
    <col min="16" max="17" width="13" style="4" customWidth="1"/>
    <col min="18" max="18" width="16" style="4" customWidth="1"/>
    <col min="19" max="16384" width="8.85546875" style="4"/>
  </cols>
  <sheetData>
    <row r="1" spans="1:12" s="14" customFormat="1" ht="17.45" customHeight="1" x14ac:dyDescent="0.45">
      <c r="A1" s="7"/>
      <c r="B1" s="8"/>
      <c r="C1" s="9"/>
      <c r="D1" s="8"/>
      <c r="E1" s="10"/>
      <c r="F1" s="10"/>
      <c r="G1" s="10"/>
      <c r="H1" s="10"/>
      <c r="I1" s="10"/>
      <c r="J1" s="11"/>
      <c r="K1" s="12"/>
      <c r="L1" s="13"/>
    </row>
    <row r="2" spans="1:12" s="14" customFormat="1" ht="17.45" customHeight="1" x14ac:dyDescent="0.45">
      <c r="A2" s="7"/>
      <c r="B2" s="8"/>
      <c r="C2" s="9"/>
      <c r="D2" s="8"/>
      <c r="E2" s="10"/>
      <c r="F2" s="10"/>
      <c r="G2" s="10"/>
      <c r="H2" s="10"/>
      <c r="I2" s="10"/>
      <c r="J2" s="11"/>
      <c r="K2" s="12"/>
      <c r="L2" s="13"/>
    </row>
    <row r="3" spans="1:12" s="14" customFormat="1" ht="17.45" customHeight="1" x14ac:dyDescent="0.45">
      <c r="A3" s="7"/>
      <c r="B3" s="8"/>
      <c r="C3" s="9"/>
      <c r="D3" s="8"/>
      <c r="E3" s="10"/>
      <c r="F3" s="10"/>
      <c r="G3" s="10"/>
      <c r="H3" s="10"/>
      <c r="I3" s="10"/>
      <c r="J3" s="11"/>
      <c r="K3" s="12"/>
      <c r="L3" s="13"/>
    </row>
    <row r="4" spans="1:12" s="14" customFormat="1" ht="18.75" x14ac:dyDescent="0.3">
      <c r="A4" s="15"/>
      <c r="B4" s="16"/>
      <c r="C4" s="15" t="s">
        <v>0</v>
      </c>
      <c r="D4" s="16"/>
      <c r="E4" s="17" t="s">
        <v>1</v>
      </c>
      <c r="G4" s="10"/>
      <c r="H4" s="18"/>
      <c r="J4" s="11"/>
      <c r="K4" s="12"/>
      <c r="L4" s="13"/>
    </row>
    <row r="5" spans="1:12" s="14" customFormat="1" x14ac:dyDescent="0.45">
      <c r="A5" s="7" t="s">
        <v>2</v>
      </c>
      <c r="B5" s="8"/>
      <c r="C5" s="9"/>
      <c r="D5" s="8"/>
      <c r="E5" s="18"/>
      <c r="F5" s="68"/>
      <c r="G5" s="68"/>
      <c r="H5" s="68"/>
      <c r="I5" s="68"/>
      <c r="J5" s="68"/>
      <c r="K5" s="12"/>
      <c r="L5" s="13"/>
    </row>
    <row r="6" spans="1:12" s="26" customFormat="1" ht="37.9" customHeight="1" x14ac:dyDescent="0.25">
      <c r="A6" s="19" t="s">
        <v>3</v>
      </c>
      <c r="B6" s="20" t="s">
        <v>4</v>
      </c>
      <c r="C6" s="21" t="s">
        <v>5</v>
      </c>
      <c r="D6" s="20" t="s">
        <v>6</v>
      </c>
      <c r="E6" s="20" t="s">
        <v>7</v>
      </c>
      <c r="F6" s="20" t="s">
        <v>8</v>
      </c>
      <c r="G6" s="22" t="s">
        <v>9</v>
      </c>
      <c r="H6" s="23" t="s">
        <v>10</v>
      </c>
      <c r="I6" s="23" t="s">
        <v>11</v>
      </c>
      <c r="J6" s="24" t="s">
        <v>12</v>
      </c>
      <c r="K6" s="25" t="s">
        <v>13</v>
      </c>
      <c r="L6" s="20" t="s">
        <v>14</v>
      </c>
    </row>
    <row r="7" spans="1:12" ht="130.9" customHeight="1" x14ac:dyDescent="0.25">
      <c r="A7" s="27">
        <v>1902</v>
      </c>
      <c r="B7" s="28">
        <v>44936355827</v>
      </c>
      <c r="C7" s="29"/>
      <c r="D7" s="28">
        <v>6</v>
      </c>
      <c r="E7" s="30" t="s">
        <v>15</v>
      </c>
      <c r="F7" s="31"/>
      <c r="G7" s="32">
        <f>940*6</f>
        <v>5640</v>
      </c>
      <c r="H7" s="33">
        <v>5640</v>
      </c>
      <c r="I7" s="33">
        <v>5640</v>
      </c>
      <c r="J7" s="34">
        <v>8.9499999999999993</v>
      </c>
      <c r="K7" s="34"/>
      <c r="L7" s="30"/>
    </row>
    <row r="8" spans="1:12" ht="130.9" customHeight="1" x14ac:dyDescent="0.25">
      <c r="A8" s="35">
        <v>1793</v>
      </c>
      <c r="B8" s="36">
        <v>44936355742</v>
      </c>
      <c r="C8" s="37"/>
      <c r="D8" s="36">
        <v>6</v>
      </c>
      <c r="E8" s="38" t="s">
        <v>16</v>
      </c>
      <c r="F8" s="39"/>
      <c r="G8" s="40">
        <f>49*6</f>
        <v>294</v>
      </c>
      <c r="H8" s="41">
        <v>335</v>
      </c>
      <c r="I8" s="41">
        <v>335</v>
      </c>
      <c r="J8" s="42">
        <v>8.9499999999999993</v>
      </c>
      <c r="K8" s="42"/>
      <c r="L8" s="38"/>
    </row>
    <row r="9" spans="1:12" ht="130.9" customHeight="1" x14ac:dyDescent="0.25">
      <c r="A9" s="35">
        <v>1794</v>
      </c>
      <c r="B9" s="36">
        <v>44936355759</v>
      </c>
      <c r="C9" s="43" t="s">
        <v>17</v>
      </c>
      <c r="D9" s="36">
        <v>6</v>
      </c>
      <c r="E9" s="38" t="s">
        <v>18</v>
      </c>
      <c r="F9" s="39"/>
      <c r="G9" s="40">
        <v>1596</v>
      </c>
      <c r="H9" s="41">
        <v>1598</v>
      </c>
      <c r="I9" s="41">
        <v>1598</v>
      </c>
      <c r="J9" s="42">
        <v>8.9499999999999993</v>
      </c>
      <c r="K9" s="42"/>
      <c r="L9" s="38"/>
    </row>
    <row r="10" spans="1:12" ht="130.9" customHeight="1" x14ac:dyDescent="0.25">
      <c r="A10" s="35">
        <v>1795</v>
      </c>
      <c r="B10" s="36">
        <v>4493635576</v>
      </c>
      <c r="C10" s="37"/>
      <c r="D10" s="36">
        <v>6</v>
      </c>
      <c r="E10" s="38" t="s">
        <v>19</v>
      </c>
      <c r="F10" s="39"/>
      <c r="G10" s="40">
        <f>610*6</f>
        <v>3660</v>
      </c>
      <c r="H10" s="41">
        <v>3651</v>
      </c>
      <c r="I10" s="41">
        <v>3651</v>
      </c>
      <c r="J10" s="42">
        <v>8.9499999999999993</v>
      </c>
      <c r="K10" s="42"/>
      <c r="L10" s="38"/>
    </row>
    <row r="11" spans="1:12" ht="100.15" customHeight="1" x14ac:dyDescent="0.25">
      <c r="A11" s="35">
        <v>38923</v>
      </c>
      <c r="B11" s="36">
        <v>44936349659</v>
      </c>
      <c r="C11" s="37" t="s">
        <v>17</v>
      </c>
      <c r="D11" s="36">
        <v>12</v>
      </c>
      <c r="E11" s="38" t="s">
        <v>20</v>
      </c>
      <c r="F11" s="39"/>
      <c r="G11" s="40">
        <f>258*6</f>
        <v>1548</v>
      </c>
      <c r="H11" s="44">
        <v>342</v>
      </c>
      <c r="I11" s="41">
        <v>942</v>
      </c>
      <c r="J11" s="42">
        <v>8.9499999999999993</v>
      </c>
      <c r="K11" s="42">
        <v>12.95</v>
      </c>
      <c r="L11" s="45" t="s">
        <v>21</v>
      </c>
    </row>
    <row r="12" spans="1:12" ht="130.9" customHeight="1" x14ac:dyDescent="0.25">
      <c r="A12" s="35">
        <v>1786</v>
      </c>
      <c r="B12" s="36">
        <v>44936355674</v>
      </c>
      <c r="C12" s="43" t="s">
        <v>17</v>
      </c>
      <c r="D12" s="36">
        <v>6</v>
      </c>
      <c r="E12" s="38" t="s">
        <v>22</v>
      </c>
      <c r="F12" s="39"/>
      <c r="G12" s="40">
        <f>1682*6</f>
        <v>10092</v>
      </c>
      <c r="H12" s="41">
        <v>10084</v>
      </c>
      <c r="I12" s="41">
        <v>10084</v>
      </c>
      <c r="J12" s="42">
        <v>8.9499999999999993</v>
      </c>
      <c r="K12" s="42">
        <v>11.95</v>
      </c>
      <c r="L12" s="45" t="s">
        <v>23</v>
      </c>
    </row>
    <row r="13" spans="1:12" ht="130.9" customHeight="1" x14ac:dyDescent="0.25">
      <c r="A13" s="35">
        <v>1916</v>
      </c>
      <c r="B13" s="36">
        <v>44936359603</v>
      </c>
      <c r="C13" s="37"/>
      <c r="D13" s="36">
        <v>6</v>
      </c>
      <c r="E13" s="38" t="s">
        <v>24</v>
      </c>
      <c r="F13" s="39"/>
      <c r="G13" s="40">
        <v>1662</v>
      </c>
      <c r="H13" s="41">
        <v>1660</v>
      </c>
      <c r="I13" s="41">
        <v>1660</v>
      </c>
      <c r="J13" s="42">
        <v>8.9499999999999993</v>
      </c>
      <c r="K13" s="42"/>
      <c r="L13" s="38"/>
    </row>
    <row r="14" spans="1:12" ht="130.9" customHeight="1" x14ac:dyDescent="0.25">
      <c r="A14" s="35">
        <v>1907</v>
      </c>
      <c r="B14" s="36">
        <v>44936349659</v>
      </c>
      <c r="C14" s="37"/>
      <c r="D14" s="36">
        <v>6</v>
      </c>
      <c r="E14" s="38" t="s">
        <v>24</v>
      </c>
      <c r="F14" s="39"/>
      <c r="G14" s="40">
        <f>235*6</f>
        <v>1410</v>
      </c>
      <c r="H14" s="41">
        <v>1409</v>
      </c>
      <c r="I14" s="41">
        <v>1409</v>
      </c>
      <c r="J14" s="42">
        <v>8.9499999999999993</v>
      </c>
      <c r="K14" s="42"/>
      <c r="L14" s="38"/>
    </row>
    <row r="15" spans="1:12" ht="130.9" customHeight="1" x14ac:dyDescent="0.25">
      <c r="A15" s="35">
        <v>1917</v>
      </c>
      <c r="B15" s="36">
        <v>44936356992</v>
      </c>
      <c r="C15" s="37"/>
      <c r="D15" s="36">
        <v>6</v>
      </c>
      <c r="E15" s="38" t="s">
        <v>25</v>
      </c>
      <c r="F15" s="39"/>
      <c r="G15" s="40">
        <f>2125*6</f>
        <v>12750</v>
      </c>
      <c r="H15" s="41">
        <v>12748</v>
      </c>
      <c r="I15" s="41">
        <v>6748</v>
      </c>
      <c r="J15" s="42">
        <v>8.9499999999999993</v>
      </c>
      <c r="K15" s="42"/>
      <c r="L15" s="38"/>
    </row>
    <row r="16" spans="1:12" ht="130.9" customHeight="1" x14ac:dyDescent="0.25">
      <c r="A16" s="35">
        <v>1792</v>
      </c>
      <c r="B16" s="36">
        <v>44936355735</v>
      </c>
      <c r="C16" s="43" t="s">
        <v>17</v>
      </c>
      <c r="D16" s="36">
        <v>6</v>
      </c>
      <c r="E16" s="38" t="s">
        <v>26</v>
      </c>
      <c r="F16" s="39"/>
      <c r="G16" s="40">
        <f>1374*6</f>
        <v>8244</v>
      </c>
      <c r="H16" s="41">
        <v>8239</v>
      </c>
      <c r="I16" s="41">
        <v>2339</v>
      </c>
      <c r="J16" s="42">
        <v>8.9499999999999993</v>
      </c>
      <c r="K16" s="42">
        <v>15</v>
      </c>
      <c r="L16" s="45" t="s">
        <v>27</v>
      </c>
    </row>
    <row r="17" spans="1:12" ht="130.9" customHeight="1" x14ac:dyDescent="0.25">
      <c r="A17" s="35">
        <v>1791</v>
      </c>
      <c r="B17" s="36">
        <v>44936355728</v>
      </c>
      <c r="C17" s="37"/>
      <c r="D17" s="36">
        <v>6</v>
      </c>
      <c r="E17" s="38" t="s">
        <v>28</v>
      </c>
      <c r="F17" s="39"/>
      <c r="G17" s="40">
        <f>1581*6</f>
        <v>9486</v>
      </c>
      <c r="H17" s="41">
        <v>9477</v>
      </c>
      <c r="I17" s="41">
        <v>3477</v>
      </c>
      <c r="J17" s="42">
        <v>8.9499999999999993</v>
      </c>
      <c r="K17" s="42">
        <v>9.99</v>
      </c>
      <c r="L17" s="45" t="s">
        <v>29</v>
      </c>
    </row>
    <row r="18" spans="1:12" ht="130.9" customHeight="1" x14ac:dyDescent="0.25">
      <c r="A18" s="35">
        <v>80844</v>
      </c>
      <c r="B18" s="36"/>
      <c r="C18" s="37"/>
      <c r="D18" s="36">
        <v>80</v>
      </c>
      <c r="E18" s="38" t="s">
        <v>30</v>
      </c>
      <c r="F18" s="39"/>
      <c r="G18" s="40">
        <f>17*6</f>
        <v>102</v>
      </c>
      <c r="H18" s="41">
        <v>101</v>
      </c>
      <c r="I18" s="41">
        <v>101</v>
      </c>
      <c r="J18" s="42">
        <v>8.9499999999999993</v>
      </c>
      <c r="K18" s="42"/>
      <c r="L18" s="38"/>
    </row>
    <row r="19" spans="1:12" ht="130.9" customHeight="1" x14ac:dyDescent="0.25">
      <c r="A19" s="35">
        <v>1776</v>
      </c>
      <c r="B19" s="36"/>
      <c r="C19" s="43" t="s">
        <v>17</v>
      </c>
      <c r="D19" s="36">
        <v>6</v>
      </c>
      <c r="E19" s="46" t="s">
        <v>31</v>
      </c>
      <c r="F19" s="39"/>
      <c r="G19" s="40"/>
      <c r="H19" s="41"/>
      <c r="I19" s="41">
        <v>3155</v>
      </c>
      <c r="J19" s="42">
        <v>8.9499999999999993</v>
      </c>
      <c r="K19" s="42"/>
      <c r="L19" s="38"/>
    </row>
    <row r="20" spans="1:12" ht="130.9" customHeight="1" x14ac:dyDescent="0.25">
      <c r="A20" s="35">
        <v>20880</v>
      </c>
      <c r="B20" s="36">
        <v>44936362603</v>
      </c>
      <c r="C20" s="43" t="s">
        <v>17</v>
      </c>
      <c r="D20" s="36">
        <v>6</v>
      </c>
      <c r="E20" s="38" t="s">
        <v>32</v>
      </c>
      <c r="F20" s="39"/>
      <c r="G20" s="40">
        <v>10446</v>
      </c>
      <c r="H20" s="44">
        <v>9700</v>
      </c>
      <c r="I20" s="41">
        <v>1555</v>
      </c>
      <c r="J20" s="42">
        <v>8.9499999999999993</v>
      </c>
      <c r="K20" s="42"/>
      <c r="L20" s="38"/>
    </row>
    <row r="21" spans="1:12" ht="130.9" customHeight="1" x14ac:dyDescent="0.25">
      <c r="A21" s="35" t="s">
        <v>33</v>
      </c>
      <c r="B21" s="36">
        <v>44936362603</v>
      </c>
      <c r="C21" s="43" t="s">
        <v>17</v>
      </c>
      <c r="D21" s="36">
        <v>24</v>
      </c>
      <c r="E21" s="38" t="s">
        <v>34</v>
      </c>
      <c r="F21" s="39"/>
      <c r="G21" s="40"/>
      <c r="H21" s="44"/>
      <c r="I21" s="41">
        <v>2170</v>
      </c>
      <c r="J21" s="42">
        <v>8.9499999999999993</v>
      </c>
      <c r="K21" s="42"/>
      <c r="L21" s="38"/>
    </row>
    <row r="22" spans="1:12" ht="130.9" customHeight="1" x14ac:dyDescent="0.25">
      <c r="A22" s="35">
        <v>20879</v>
      </c>
      <c r="B22" s="36">
        <v>44936362481</v>
      </c>
      <c r="C22" s="37"/>
      <c r="D22" s="47" t="s">
        <v>35</v>
      </c>
      <c r="E22" s="38" t="s">
        <v>36</v>
      </c>
      <c r="F22" s="39"/>
      <c r="G22" s="40">
        <v>25194</v>
      </c>
      <c r="H22" s="41">
        <f>12603+10458+1992</f>
        <v>25053</v>
      </c>
      <c r="I22" s="41">
        <f>6603+1992+10458</f>
        <v>19053</v>
      </c>
      <c r="J22" s="42">
        <v>8.9499999999999993</v>
      </c>
      <c r="K22" s="42"/>
      <c r="L22" s="38"/>
    </row>
    <row r="23" spans="1:12" ht="130.9" hidden="1" customHeight="1" x14ac:dyDescent="0.25">
      <c r="A23" s="35" t="s">
        <v>37</v>
      </c>
      <c r="B23" s="36">
        <v>44936362481</v>
      </c>
      <c r="C23" s="37"/>
      <c r="D23" s="36">
        <v>24</v>
      </c>
      <c r="E23" s="38" t="s">
        <v>38</v>
      </c>
      <c r="F23" s="39"/>
      <c r="G23" s="40"/>
      <c r="H23" s="41"/>
      <c r="I23" s="41"/>
      <c r="J23" s="42">
        <v>8.9499999999999993</v>
      </c>
      <c r="K23" s="42"/>
      <c r="L23" s="38"/>
    </row>
    <row r="24" spans="1:12" ht="130.9" hidden="1" customHeight="1" x14ac:dyDescent="0.25">
      <c r="A24" s="35" t="s">
        <v>39</v>
      </c>
      <c r="B24" s="36">
        <v>44936362481</v>
      </c>
      <c r="C24" s="37"/>
      <c r="D24" s="36">
        <v>90</v>
      </c>
      <c r="E24" s="38" t="s">
        <v>40</v>
      </c>
      <c r="F24" s="39"/>
      <c r="G24" s="40"/>
      <c r="H24" s="41"/>
      <c r="I24" s="41"/>
      <c r="J24" s="42">
        <v>8.9499999999999993</v>
      </c>
      <c r="K24" s="42"/>
      <c r="L24" s="38"/>
    </row>
    <row r="25" spans="1:12" ht="130.9" customHeight="1" x14ac:dyDescent="0.25">
      <c r="A25" s="35">
        <v>1790</v>
      </c>
      <c r="B25" s="36">
        <v>44936355711</v>
      </c>
      <c r="C25" s="43" t="s">
        <v>17</v>
      </c>
      <c r="D25" s="47" t="s">
        <v>41</v>
      </c>
      <c r="E25" s="38" t="s">
        <v>42</v>
      </c>
      <c r="F25" s="39"/>
      <c r="G25" s="40">
        <v>14346</v>
      </c>
      <c r="H25" s="44">
        <v>12926</v>
      </c>
      <c r="I25" s="40">
        <f>11823+1804</f>
        <v>13627</v>
      </c>
      <c r="J25" s="42">
        <v>8.9499999999999993</v>
      </c>
      <c r="K25" s="42"/>
      <c r="L25" s="38"/>
    </row>
    <row r="26" spans="1:12" ht="130.9" hidden="1" customHeight="1" x14ac:dyDescent="0.25">
      <c r="A26" s="35" t="s">
        <v>43</v>
      </c>
      <c r="B26" s="36">
        <v>44936355711</v>
      </c>
      <c r="C26" s="43" t="s">
        <v>17</v>
      </c>
      <c r="D26" s="36">
        <v>24</v>
      </c>
      <c r="E26" s="38" t="s">
        <v>42</v>
      </c>
      <c r="F26" s="39"/>
      <c r="G26" s="40"/>
      <c r="H26" s="44"/>
      <c r="I26" s="40"/>
      <c r="J26" s="42">
        <v>8.9499999999999993</v>
      </c>
      <c r="K26" s="42"/>
      <c r="L26" s="38"/>
    </row>
    <row r="27" spans="1:12" ht="130.9" customHeight="1" x14ac:dyDescent="0.25">
      <c r="A27" s="35">
        <v>1909</v>
      </c>
      <c r="B27" s="36">
        <v>44936355896</v>
      </c>
      <c r="C27" s="37"/>
      <c r="D27" s="36">
        <v>6</v>
      </c>
      <c r="E27" s="38" t="s">
        <v>44</v>
      </c>
      <c r="F27" s="39"/>
      <c r="G27" s="40">
        <f>3459*6</f>
        <v>20754</v>
      </c>
      <c r="H27" s="41">
        <v>20460</v>
      </c>
      <c r="I27" s="41">
        <v>20460</v>
      </c>
      <c r="J27" s="42">
        <v>8.9499999999999993</v>
      </c>
      <c r="K27" s="42"/>
      <c r="L27" s="38"/>
    </row>
    <row r="28" spans="1:12" ht="130.9" customHeight="1" x14ac:dyDescent="0.25">
      <c r="A28" s="35">
        <v>1908</v>
      </c>
      <c r="B28" s="36">
        <v>44936355889</v>
      </c>
      <c r="C28" s="37"/>
      <c r="D28" s="47" t="s">
        <v>41</v>
      </c>
      <c r="E28" s="38" t="s">
        <v>45</v>
      </c>
      <c r="F28" s="39"/>
      <c r="G28" s="40">
        <v>14874</v>
      </c>
      <c r="H28" s="40">
        <v>14874</v>
      </c>
      <c r="I28" s="40">
        <f>14874+3264</f>
        <v>18138</v>
      </c>
      <c r="J28" s="42">
        <v>8.9499999999999993</v>
      </c>
      <c r="K28" s="42"/>
      <c r="L28" s="38"/>
    </row>
    <row r="29" spans="1:12" ht="130.9" hidden="1" customHeight="1" x14ac:dyDescent="0.25">
      <c r="A29" s="35" t="s">
        <v>46</v>
      </c>
      <c r="B29" s="36">
        <v>44936355889</v>
      </c>
      <c r="C29" s="37"/>
      <c r="D29" s="36">
        <v>24</v>
      </c>
      <c r="E29" s="38" t="s">
        <v>45</v>
      </c>
      <c r="F29" s="39"/>
      <c r="G29" s="40">
        <v>3264</v>
      </c>
      <c r="H29" s="40">
        <v>3264</v>
      </c>
      <c r="I29" s="40"/>
      <c r="J29" s="42">
        <v>8.9499999999999993</v>
      </c>
      <c r="K29" s="42"/>
      <c r="L29" s="38"/>
    </row>
    <row r="30" spans="1:12" ht="130.9" customHeight="1" x14ac:dyDescent="0.25">
      <c r="A30" s="35">
        <v>1789</v>
      </c>
      <c r="B30" s="36">
        <v>44936355704</v>
      </c>
      <c r="C30" s="37"/>
      <c r="D30" s="47" t="s">
        <v>41</v>
      </c>
      <c r="E30" s="38" t="s">
        <v>47</v>
      </c>
      <c r="F30" s="39"/>
      <c r="G30" s="48">
        <v>11567</v>
      </c>
      <c r="H30" s="48">
        <v>11567</v>
      </c>
      <c r="I30" s="40">
        <f>11567+1581</f>
        <v>13148</v>
      </c>
      <c r="J30" s="42">
        <v>8.9499999999999993</v>
      </c>
      <c r="K30" s="42"/>
      <c r="L30" s="38"/>
    </row>
    <row r="31" spans="1:12" ht="130.9" hidden="1" customHeight="1" x14ac:dyDescent="0.25">
      <c r="A31" s="35" t="s">
        <v>48</v>
      </c>
      <c r="B31" s="36">
        <v>44936355704</v>
      </c>
      <c r="C31" s="37"/>
      <c r="D31" s="36">
        <v>24</v>
      </c>
      <c r="E31" s="38" t="s">
        <v>47</v>
      </c>
      <c r="F31" s="39"/>
      <c r="G31" s="48">
        <v>1581</v>
      </c>
      <c r="H31" s="48">
        <v>1581</v>
      </c>
      <c r="I31" s="40"/>
      <c r="J31" s="42">
        <v>8.9499999999999993</v>
      </c>
      <c r="K31" s="42"/>
      <c r="L31" s="38"/>
    </row>
    <row r="32" spans="1:12" ht="130.9" customHeight="1" x14ac:dyDescent="0.25">
      <c r="A32" s="35">
        <v>80966</v>
      </c>
      <c r="B32" s="36">
        <v>44936318150</v>
      </c>
      <c r="C32" s="37"/>
      <c r="D32" s="36">
        <v>24</v>
      </c>
      <c r="E32" s="38" t="s">
        <v>49</v>
      </c>
      <c r="F32" s="39"/>
      <c r="G32" s="40">
        <f>104*6</f>
        <v>624</v>
      </c>
      <c r="H32" s="41">
        <v>617</v>
      </c>
      <c r="I32" s="41">
        <v>617</v>
      </c>
      <c r="J32" s="42">
        <v>8.9499999999999993</v>
      </c>
      <c r="K32" s="42">
        <v>8.9499999999999993</v>
      </c>
      <c r="L32" s="45" t="s">
        <v>50</v>
      </c>
    </row>
    <row r="33" spans="1:12" ht="130.9" customHeight="1" x14ac:dyDescent="0.25">
      <c r="A33" s="35">
        <v>80965</v>
      </c>
      <c r="B33" s="36"/>
      <c r="C33" s="37"/>
      <c r="D33" s="36">
        <v>24</v>
      </c>
      <c r="E33" s="38" t="s">
        <v>51</v>
      </c>
      <c r="F33" s="39"/>
      <c r="G33" s="40">
        <f>113*6</f>
        <v>678</v>
      </c>
      <c r="H33" s="41">
        <v>680</v>
      </c>
      <c r="I33" s="41">
        <v>680</v>
      </c>
      <c r="J33" s="42">
        <v>8.9499999999999993</v>
      </c>
      <c r="K33" s="42"/>
      <c r="L33" s="38"/>
    </row>
    <row r="34" spans="1:12" ht="130.9" customHeight="1" x14ac:dyDescent="0.25">
      <c r="A34" s="35">
        <v>1779</v>
      </c>
      <c r="B34" s="36">
        <v>44936355605</v>
      </c>
      <c r="C34" s="43" t="s">
        <v>17</v>
      </c>
      <c r="D34" s="47" t="s">
        <v>41</v>
      </c>
      <c r="E34" s="38" t="s">
        <v>52</v>
      </c>
      <c r="F34" s="39"/>
      <c r="G34" s="40">
        <v>14509</v>
      </c>
      <c r="H34" s="41">
        <f>13871+639</f>
        <v>14510</v>
      </c>
      <c r="I34" s="41">
        <f>7871+639</f>
        <v>8510</v>
      </c>
      <c r="J34" s="42">
        <v>8.9499999999999993</v>
      </c>
      <c r="K34" s="42"/>
      <c r="L34" s="38"/>
    </row>
    <row r="35" spans="1:12" ht="130.9" hidden="1" customHeight="1" x14ac:dyDescent="0.25">
      <c r="A35" s="35" t="s">
        <v>53</v>
      </c>
      <c r="B35" s="36">
        <v>44936355605</v>
      </c>
      <c r="C35" s="43" t="s">
        <v>17</v>
      </c>
      <c r="D35" s="36">
        <v>24</v>
      </c>
      <c r="E35" s="38" t="s">
        <v>54</v>
      </c>
      <c r="F35" s="39"/>
      <c r="G35" s="40"/>
      <c r="H35" s="41"/>
      <c r="I35" s="41"/>
      <c r="J35" s="42">
        <v>8.9499999999999993</v>
      </c>
      <c r="K35" s="42"/>
      <c r="L35" s="38"/>
    </row>
    <row r="36" spans="1:12" ht="130.9" customHeight="1" x14ac:dyDescent="0.25">
      <c r="A36" s="35">
        <v>1781</v>
      </c>
      <c r="B36" s="36">
        <v>44936355629</v>
      </c>
      <c r="C36" s="37"/>
      <c r="D36" s="36">
        <v>6</v>
      </c>
      <c r="E36" s="38" t="s">
        <v>55</v>
      </c>
      <c r="F36" s="39"/>
      <c r="G36" s="40">
        <f>2496*6</f>
        <v>14976</v>
      </c>
      <c r="H36" s="41">
        <v>14977</v>
      </c>
      <c r="I36" s="41">
        <v>14977</v>
      </c>
      <c r="J36" s="42">
        <v>8.9499999999999993</v>
      </c>
      <c r="K36" s="42"/>
      <c r="L36" s="38"/>
    </row>
    <row r="37" spans="1:12" ht="130.9" customHeight="1" x14ac:dyDescent="0.25">
      <c r="A37" s="35">
        <v>80760</v>
      </c>
      <c r="B37" s="36">
        <v>44936355803</v>
      </c>
      <c r="C37" s="37"/>
      <c r="D37" s="36">
        <v>24</v>
      </c>
      <c r="E37" s="38" t="s">
        <v>56</v>
      </c>
      <c r="F37" s="39"/>
      <c r="G37" s="40">
        <f>266*6</f>
        <v>1596</v>
      </c>
      <c r="H37" s="41">
        <v>1590</v>
      </c>
      <c r="I37" s="41">
        <v>1590</v>
      </c>
      <c r="J37" s="42">
        <v>8.9499999999999993</v>
      </c>
      <c r="K37" s="42"/>
      <c r="L37" s="38"/>
    </row>
    <row r="38" spans="1:12" ht="130.9" customHeight="1" x14ac:dyDescent="0.25">
      <c r="A38" s="35">
        <v>1780</v>
      </c>
      <c r="B38" s="36">
        <v>44936355612</v>
      </c>
      <c r="C38" s="37"/>
      <c r="D38" s="36">
        <v>6</v>
      </c>
      <c r="E38" s="38" t="s">
        <v>57</v>
      </c>
      <c r="F38" s="39"/>
      <c r="G38" s="40">
        <f>2519*6</f>
        <v>15114</v>
      </c>
      <c r="H38" s="41">
        <v>15109</v>
      </c>
      <c r="I38" s="41">
        <v>15109</v>
      </c>
      <c r="J38" s="42">
        <v>8.9499999999999993</v>
      </c>
      <c r="K38" s="42"/>
      <c r="L38" s="38"/>
    </row>
    <row r="39" spans="1:12" ht="130.9" customHeight="1" x14ac:dyDescent="0.25">
      <c r="A39" s="35">
        <v>80755</v>
      </c>
      <c r="B39" s="36">
        <v>44936293860</v>
      </c>
      <c r="C39" s="37"/>
      <c r="D39" s="36">
        <v>24</v>
      </c>
      <c r="E39" s="38" t="s">
        <v>57</v>
      </c>
      <c r="F39" s="39"/>
      <c r="G39" s="40">
        <f>263*6</f>
        <v>1578</v>
      </c>
      <c r="H39" s="41">
        <v>1576</v>
      </c>
      <c r="I39" s="41">
        <v>1576</v>
      </c>
      <c r="J39" s="42">
        <v>8.9499999999999993</v>
      </c>
      <c r="K39" s="42"/>
      <c r="L39" s="38"/>
    </row>
    <row r="40" spans="1:12" ht="130.9" customHeight="1" x14ac:dyDescent="0.25">
      <c r="A40" s="35">
        <v>1778</v>
      </c>
      <c r="B40" s="36">
        <v>44936355599</v>
      </c>
      <c r="C40" s="37"/>
      <c r="D40" s="47" t="s">
        <v>35</v>
      </c>
      <c r="E40" s="38" t="s">
        <v>58</v>
      </c>
      <c r="F40" s="39"/>
      <c r="G40" s="48">
        <v>5833</v>
      </c>
      <c r="H40" s="48">
        <v>5833</v>
      </c>
      <c r="I40" s="40">
        <f>5833+651+31324</f>
        <v>37808</v>
      </c>
      <c r="J40" s="42">
        <v>8.9499999999999993</v>
      </c>
      <c r="K40" s="42"/>
      <c r="L40" s="38"/>
    </row>
    <row r="41" spans="1:12" ht="130.9" hidden="1" customHeight="1" x14ac:dyDescent="0.25">
      <c r="A41" s="35" t="s">
        <v>59</v>
      </c>
      <c r="B41" s="36">
        <v>44936355599</v>
      </c>
      <c r="C41" s="37"/>
      <c r="D41" s="36">
        <v>24</v>
      </c>
      <c r="E41" s="38" t="s">
        <v>60</v>
      </c>
      <c r="F41" s="39"/>
      <c r="G41" s="48">
        <v>651</v>
      </c>
      <c r="H41" s="48">
        <v>651</v>
      </c>
      <c r="I41" s="40"/>
      <c r="J41" s="42">
        <v>8.9499999999999993</v>
      </c>
      <c r="K41" s="42"/>
      <c r="L41" s="38"/>
    </row>
    <row r="42" spans="1:12" ht="130.9" hidden="1" customHeight="1" x14ac:dyDescent="0.25">
      <c r="A42" s="35" t="s">
        <v>61</v>
      </c>
      <c r="B42" s="36">
        <v>44936355599</v>
      </c>
      <c r="C42" s="37"/>
      <c r="D42" s="36">
        <v>90</v>
      </c>
      <c r="E42" s="38" t="s">
        <v>62</v>
      </c>
      <c r="F42" s="39"/>
      <c r="G42" s="48">
        <v>31324</v>
      </c>
      <c r="H42" s="48">
        <v>31324</v>
      </c>
      <c r="I42" s="40"/>
      <c r="J42" s="42">
        <v>8.9499999999999993</v>
      </c>
      <c r="K42" s="42"/>
      <c r="L42" s="38"/>
    </row>
    <row r="43" spans="1:12" ht="130.9" customHeight="1" x14ac:dyDescent="0.25">
      <c r="A43" s="35">
        <v>79546</v>
      </c>
      <c r="B43" s="36">
        <v>44936318150</v>
      </c>
      <c r="C43" s="37"/>
      <c r="D43" s="36">
        <v>24</v>
      </c>
      <c r="E43" s="38" t="s">
        <v>63</v>
      </c>
      <c r="F43" s="39"/>
      <c r="G43" s="40">
        <f>56*6</f>
        <v>336</v>
      </c>
      <c r="H43" s="41">
        <v>333</v>
      </c>
      <c r="I43" s="41">
        <v>333</v>
      </c>
      <c r="J43" s="42">
        <v>8.9499999999999993</v>
      </c>
      <c r="K43" s="42"/>
      <c r="L43" s="38"/>
    </row>
    <row r="44" spans="1:12" ht="130.9" customHeight="1" x14ac:dyDescent="0.25">
      <c r="A44" s="35">
        <v>1796</v>
      </c>
      <c r="B44" s="36">
        <v>44936355643</v>
      </c>
      <c r="C44" s="37"/>
      <c r="D44" s="36">
        <v>6</v>
      </c>
      <c r="E44" s="38" t="s">
        <v>64</v>
      </c>
      <c r="F44" s="39"/>
      <c r="G44" s="40">
        <f>834*6</f>
        <v>5004</v>
      </c>
      <c r="H44" s="41">
        <v>5002</v>
      </c>
      <c r="I44" s="41">
        <v>5002</v>
      </c>
      <c r="J44" s="42">
        <v>8.9499999999999993</v>
      </c>
      <c r="K44" s="42"/>
      <c r="L44" s="38"/>
    </row>
    <row r="45" spans="1:12" ht="130.9" customHeight="1" x14ac:dyDescent="0.25">
      <c r="A45" s="49">
        <v>803880</v>
      </c>
      <c r="B45" s="36">
        <v>44936348478</v>
      </c>
      <c r="C45" s="37"/>
      <c r="D45" s="36">
        <v>24</v>
      </c>
      <c r="E45" s="38" t="s">
        <v>65</v>
      </c>
      <c r="F45" s="39"/>
      <c r="G45" s="40">
        <f>53*6</f>
        <v>318</v>
      </c>
      <c r="H45" s="41">
        <v>318</v>
      </c>
      <c r="I45" s="41">
        <v>318</v>
      </c>
      <c r="J45" s="42">
        <v>8.9499999999999993</v>
      </c>
      <c r="K45" s="42"/>
      <c r="L45" s="38"/>
    </row>
    <row r="46" spans="1:12" ht="130.9" customHeight="1" x14ac:dyDescent="0.25">
      <c r="A46" s="35">
        <v>1788</v>
      </c>
      <c r="B46" s="36">
        <v>44936355698</v>
      </c>
      <c r="C46" s="43" t="s">
        <v>17</v>
      </c>
      <c r="D46" s="47" t="s">
        <v>41</v>
      </c>
      <c r="E46" s="38" t="s">
        <v>66</v>
      </c>
      <c r="F46" s="39"/>
      <c r="G46" s="40">
        <v>12312</v>
      </c>
      <c r="H46" s="41">
        <f>10162+2142</f>
        <v>12304</v>
      </c>
      <c r="I46" s="41">
        <f>10162+2142</f>
        <v>12304</v>
      </c>
      <c r="J46" s="42">
        <v>8.9499999999999993</v>
      </c>
      <c r="K46" s="42"/>
      <c r="L46" s="38"/>
    </row>
    <row r="47" spans="1:12" ht="130.9" hidden="1" customHeight="1" x14ac:dyDescent="0.25">
      <c r="A47" s="35" t="s">
        <v>67</v>
      </c>
      <c r="B47" s="36">
        <v>44936355698</v>
      </c>
      <c r="C47" s="43" t="s">
        <v>17</v>
      </c>
      <c r="D47" s="36">
        <v>24</v>
      </c>
      <c r="E47" s="38" t="s">
        <v>68</v>
      </c>
      <c r="F47" s="39"/>
      <c r="G47" s="40">
        <v>12312</v>
      </c>
      <c r="H47" s="41">
        <f>10162+2142</f>
        <v>12304</v>
      </c>
      <c r="I47" s="41"/>
      <c r="J47" s="42">
        <v>8.9499999999999993</v>
      </c>
      <c r="K47" s="42"/>
      <c r="L47" s="38"/>
    </row>
    <row r="48" spans="1:12" ht="130.9" customHeight="1" x14ac:dyDescent="0.25">
      <c r="A48" s="35" t="s">
        <v>69</v>
      </c>
      <c r="B48" s="36">
        <v>44936355681</v>
      </c>
      <c r="C48" s="37"/>
      <c r="D48" s="47" t="s">
        <v>70</v>
      </c>
      <c r="E48" s="38" t="s">
        <v>71</v>
      </c>
      <c r="F48" s="39"/>
      <c r="G48" s="40">
        <v>980</v>
      </c>
      <c r="H48" s="41">
        <v>980</v>
      </c>
      <c r="I48" s="41">
        <f>980+10737</f>
        <v>11717</v>
      </c>
      <c r="J48" s="42">
        <v>8.9499999999999993</v>
      </c>
      <c r="K48" s="42"/>
      <c r="L48" s="38"/>
    </row>
    <row r="49" spans="1:12" ht="130.9" hidden="1" customHeight="1" x14ac:dyDescent="0.25">
      <c r="A49" s="35" t="s">
        <v>72</v>
      </c>
      <c r="B49" s="36">
        <v>44936355681</v>
      </c>
      <c r="C49" s="37"/>
      <c r="D49" s="36">
        <v>90</v>
      </c>
      <c r="E49" s="38" t="s">
        <v>73</v>
      </c>
      <c r="F49" s="39"/>
      <c r="G49" s="40">
        <v>10737</v>
      </c>
      <c r="H49" s="41">
        <v>10737</v>
      </c>
      <c r="I49" s="41"/>
      <c r="J49" s="42">
        <v>8.9499999999999993</v>
      </c>
      <c r="K49" s="42"/>
      <c r="L49" s="38"/>
    </row>
    <row r="50" spans="1:12" ht="130.9" customHeight="1" x14ac:dyDescent="0.25">
      <c r="A50" s="35">
        <v>1784</v>
      </c>
      <c r="B50" s="36">
        <v>44936355650</v>
      </c>
      <c r="C50" s="43" t="s">
        <v>17</v>
      </c>
      <c r="D50" s="36">
        <v>6</v>
      </c>
      <c r="E50" s="38" t="s">
        <v>74</v>
      </c>
      <c r="F50" s="39"/>
      <c r="G50" s="40">
        <f>663*6</f>
        <v>3978</v>
      </c>
      <c r="H50" s="44">
        <f>3256-720</f>
        <v>2536</v>
      </c>
      <c r="I50" s="41">
        <v>3256</v>
      </c>
      <c r="J50" s="42">
        <v>8.9499999999999993</v>
      </c>
      <c r="K50" s="42"/>
      <c r="L50" s="38"/>
    </row>
    <row r="51" spans="1:12" ht="130.9" customHeight="1" x14ac:dyDescent="0.25">
      <c r="A51" s="35">
        <v>1783</v>
      </c>
      <c r="B51" s="36">
        <v>44936355827</v>
      </c>
      <c r="C51" s="43" t="s">
        <v>17</v>
      </c>
      <c r="D51" s="36">
        <v>6</v>
      </c>
      <c r="E51" s="38" t="s">
        <v>75</v>
      </c>
      <c r="F51" s="39"/>
      <c r="G51" s="40">
        <f>1374*6</f>
        <v>8244</v>
      </c>
      <c r="H51" s="41">
        <v>8243</v>
      </c>
      <c r="I51" s="41">
        <v>2243</v>
      </c>
      <c r="J51" s="42">
        <v>8.9499999999999993</v>
      </c>
      <c r="K51" s="42">
        <v>8.9499999999999993</v>
      </c>
      <c r="L51" s="45" t="s">
        <v>76</v>
      </c>
    </row>
    <row r="52" spans="1:12" ht="130.9" customHeight="1" x14ac:dyDescent="0.25">
      <c r="A52" s="35">
        <v>1782</v>
      </c>
      <c r="B52" s="36">
        <v>44936355636</v>
      </c>
      <c r="C52" s="37"/>
      <c r="D52" s="47" t="s">
        <v>35</v>
      </c>
      <c r="E52" s="38" t="s">
        <v>77</v>
      </c>
      <c r="F52" s="39"/>
      <c r="G52" s="40">
        <v>5774</v>
      </c>
      <c r="H52" s="40">
        <v>5774</v>
      </c>
      <c r="I52" s="40">
        <f>5774+2243+14455</f>
        <v>22472</v>
      </c>
      <c r="J52" s="42">
        <v>8.9499999999999993</v>
      </c>
      <c r="K52" s="42"/>
      <c r="L52" s="38"/>
    </row>
    <row r="53" spans="1:12" ht="130.9" hidden="1" customHeight="1" x14ac:dyDescent="0.25">
      <c r="A53" s="35" t="s">
        <v>78</v>
      </c>
      <c r="B53" s="36">
        <v>44936355636</v>
      </c>
      <c r="C53" s="37"/>
      <c r="D53" s="36">
        <v>24</v>
      </c>
      <c r="E53" s="38" t="s">
        <v>77</v>
      </c>
      <c r="F53" s="39"/>
      <c r="G53" s="40">
        <v>2243</v>
      </c>
      <c r="H53" s="40">
        <v>2243</v>
      </c>
      <c r="I53" s="40"/>
      <c r="J53" s="42">
        <v>8.9499999999999993</v>
      </c>
      <c r="K53" s="42"/>
      <c r="L53" s="38"/>
    </row>
    <row r="54" spans="1:12" ht="130.9" hidden="1" customHeight="1" x14ac:dyDescent="0.25">
      <c r="A54" s="35" t="s">
        <v>79</v>
      </c>
      <c r="B54" s="36">
        <v>44936355636</v>
      </c>
      <c r="C54" s="37"/>
      <c r="D54" s="36">
        <v>90</v>
      </c>
      <c r="E54" s="38" t="s">
        <v>77</v>
      </c>
      <c r="F54" s="39"/>
      <c r="G54" s="40">
        <v>14455</v>
      </c>
      <c r="H54" s="40">
        <v>14455</v>
      </c>
      <c r="I54" s="40"/>
      <c r="J54" s="42">
        <v>8.9499999999999993</v>
      </c>
      <c r="K54" s="42"/>
      <c r="L54" s="38"/>
    </row>
    <row r="55" spans="1:12" ht="130.9" customHeight="1" x14ac:dyDescent="0.25">
      <c r="A55" s="35">
        <v>38922</v>
      </c>
      <c r="B55" s="36">
        <v>44936355940</v>
      </c>
      <c r="C55" s="43" t="s">
        <v>17</v>
      </c>
      <c r="D55" s="36">
        <v>12</v>
      </c>
      <c r="E55" s="38" t="s">
        <v>80</v>
      </c>
      <c r="F55" s="39"/>
      <c r="G55" s="40">
        <f>31*6</f>
        <v>186</v>
      </c>
      <c r="H55" s="41">
        <v>184</v>
      </c>
      <c r="I55" s="41">
        <v>184</v>
      </c>
      <c r="J55" s="42">
        <v>8.9499999999999993</v>
      </c>
      <c r="K55" s="42"/>
      <c r="L55" s="38"/>
    </row>
    <row r="56" spans="1:12" ht="130.9" customHeight="1" x14ac:dyDescent="0.25">
      <c r="A56" s="35">
        <v>79762</v>
      </c>
      <c r="B56" s="36">
        <v>44936241540</v>
      </c>
      <c r="C56" s="37"/>
      <c r="D56" s="36">
        <v>24</v>
      </c>
      <c r="E56" s="38" t="s">
        <v>81</v>
      </c>
      <c r="F56" s="39"/>
      <c r="G56" s="40">
        <f>141*6</f>
        <v>846</v>
      </c>
      <c r="H56" s="41">
        <v>844</v>
      </c>
      <c r="I56" s="41">
        <v>844</v>
      </c>
      <c r="J56" s="42">
        <v>8.9499999999999993</v>
      </c>
      <c r="K56" s="42"/>
      <c r="L56" s="38"/>
    </row>
    <row r="57" spans="1:12" ht="130.9" customHeight="1" x14ac:dyDescent="0.25">
      <c r="A57" s="35">
        <v>1905</v>
      </c>
      <c r="B57" s="36">
        <v>44936355858</v>
      </c>
      <c r="C57" s="43" t="s">
        <v>17</v>
      </c>
      <c r="D57" s="36">
        <v>6</v>
      </c>
      <c r="E57" s="38" t="s">
        <v>82</v>
      </c>
      <c r="F57" s="39"/>
      <c r="G57" s="40">
        <f>91*6</f>
        <v>546</v>
      </c>
      <c r="H57" s="41">
        <v>542</v>
      </c>
      <c r="I57" s="41">
        <v>542</v>
      </c>
      <c r="J57" s="42">
        <v>8.9499999999999993</v>
      </c>
      <c r="K57" s="42"/>
      <c r="L57" s="38"/>
    </row>
    <row r="58" spans="1:12" ht="130.9" customHeight="1" x14ac:dyDescent="0.25">
      <c r="A58" s="35">
        <v>1906</v>
      </c>
      <c r="B58" s="36">
        <v>44936355865</v>
      </c>
      <c r="C58" s="37"/>
      <c r="D58" s="36">
        <v>6</v>
      </c>
      <c r="E58" s="38" t="s">
        <v>83</v>
      </c>
      <c r="F58" s="39"/>
      <c r="G58" s="40">
        <f>1762*6</f>
        <v>10572</v>
      </c>
      <c r="H58" s="41">
        <v>10573</v>
      </c>
      <c r="I58" s="41">
        <v>4573</v>
      </c>
      <c r="J58" s="42">
        <v>8.9499999999999993</v>
      </c>
      <c r="K58" s="42"/>
      <c r="L58" s="38"/>
    </row>
    <row r="59" spans="1:12" ht="130.9" customHeight="1" x14ac:dyDescent="0.25">
      <c r="A59" s="35">
        <v>1904</v>
      </c>
      <c r="B59" s="36">
        <v>44936355841</v>
      </c>
      <c r="C59" s="37"/>
      <c r="D59" s="47" t="s">
        <v>84</v>
      </c>
      <c r="E59" s="38" t="s">
        <v>85</v>
      </c>
      <c r="F59" s="39"/>
      <c r="G59" s="40">
        <v>1627</v>
      </c>
      <c r="H59" s="40">
        <v>1627</v>
      </c>
      <c r="I59" s="40">
        <f>1627+14839</f>
        <v>16466</v>
      </c>
      <c r="J59" s="42">
        <v>8.9499999999999993</v>
      </c>
      <c r="K59" s="42"/>
      <c r="L59" s="38"/>
    </row>
    <row r="60" spans="1:12" ht="130.9" hidden="1" customHeight="1" x14ac:dyDescent="0.25">
      <c r="A60" s="35" t="s">
        <v>86</v>
      </c>
      <c r="B60" s="36">
        <v>44936355841</v>
      </c>
      <c r="C60" s="37"/>
      <c r="D60" s="36">
        <v>90</v>
      </c>
      <c r="E60" s="38" t="s">
        <v>85</v>
      </c>
      <c r="F60" s="39"/>
      <c r="G60" s="40">
        <v>14839</v>
      </c>
      <c r="H60" s="40">
        <v>14839</v>
      </c>
      <c r="I60" s="40"/>
      <c r="J60" s="42">
        <v>8.9499999999999993</v>
      </c>
      <c r="K60" s="42"/>
      <c r="L60" s="38"/>
    </row>
    <row r="61" spans="1:12" ht="130.9" customHeight="1" x14ac:dyDescent="0.25">
      <c r="A61" s="35">
        <v>1914</v>
      </c>
      <c r="B61" s="36">
        <v>44936355940</v>
      </c>
      <c r="C61" s="43" t="s">
        <v>17</v>
      </c>
      <c r="D61" s="36">
        <v>12</v>
      </c>
      <c r="E61" s="38" t="s">
        <v>87</v>
      </c>
      <c r="F61" s="39"/>
      <c r="G61" s="40">
        <f>48*6</f>
        <v>288</v>
      </c>
      <c r="H61" s="41">
        <v>285</v>
      </c>
      <c r="I61" s="41">
        <v>285</v>
      </c>
      <c r="J61" s="42">
        <v>8.9499999999999993</v>
      </c>
      <c r="K61" s="42"/>
      <c r="L61" s="38"/>
    </row>
    <row r="62" spans="1:12" ht="130.9" customHeight="1" x14ac:dyDescent="0.25">
      <c r="A62" s="35">
        <v>1799</v>
      </c>
      <c r="B62" s="36">
        <v>44936355803</v>
      </c>
      <c r="C62" s="43" t="s">
        <v>17</v>
      </c>
      <c r="D62" s="36">
        <v>6</v>
      </c>
      <c r="E62" s="38" t="s">
        <v>88</v>
      </c>
      <c r="F62" s="39"/>
      <c r="G62" s="40">
        <f>335*6</f>
        <v>2010</v>
      </c>
      <c r="H62" s="41">
        <v>2010</v>
      </c>
      <c r="I62" s="41">
        <v>2010</v>
      </c>
      <c r="J62" s="42">
        <v>8.9499999999999993</v>
      </c>
      <c r="K62" s="42"/>
      <c r="L62" s="38"/>
    </row>
    <row r="63" spans="1:12" ht="130.9" customHeight="1" x14ac:dyDescent="0.25">
      <c r="A63" s="35">
        <v>1798</v>
      </c>
      <c r="B63" s="36">
        <v>44936355797</v>
      </c>
      <c r="C63" s="37"/>
      <c r="D63" s="36">
        <v>6</v>
      </c>
      <c r="E63" s="38" t="s">
        <v>89</v>
      </c>
      <c r="F63" s="39"/>
      <c r="G63" s="40">
        <f>618*6</f>
        <v>3708</v>
      </c>
      <c r="H63" s="41">
        <v>3699</v>
      </c>
      <c r="I63" s="41">
        <v>3699</v>
      </c>
      <c r="J63" s="42">
        <v>8.9499999999999993</v>
      </c>
      <c r="K63" s="42"/>
      <c r="L63" s="38"/>
    </row>
    <row r="64" spans="1:12" ht="130.9" customHeight="1" x14ac:dyDescent="0.25">
      <c r="A64" s="50" t="s">
        <v>90</v>
      </c>
      <c r="B64" s="51">
        <v>44936355636</v>
      </c>
      <c r="C64" s="52"/>
      <c r="D64" s="51">
        <v>15</v>
      </c>
      <c r="E64" s="53" t="s">
        <v>91</v>
      </c>
      <c r="F64" s="54"/>
      <c r="G64" s="55">
        <f>111*6</f>
        <v>666</v>
      </c>
      <c r="H64" s="56">
        <v>662</v>
      </c>
      <c r="I64" s="56">
        <v>662</v>
      </c>
      <c r="J64" s="57">
        <v>8.9499999999999993</v>
      </c>
      <c r="K64" s="57">
        <v>8.9499999999999993</v>
      </c>
      <c r="L64" s="58" t="s">
        <v>92</v>
      </c>
    </row>
    <row r="65" spans="1:12" ht="18.75" x14ac:dyDescent="0.25">
      <c r="A65" s="59"/>
      <c r="B65" s="60"/>
      <c r="C65" s="61"/>
      <c r="D65" s="60"/>
      <c r="E65" s="62"/>
      <c r="F65" s="63"/>
      <c r="G65" s="64">
        <f>SUM(G8:G64)</f>
        <v>351734</v>
      </c>
      <c r="H65" s="65">
        <f>SUM(H8:H64)</f>
        <v>346430</v>
      </c>
      <c r="I65" s="65">
        <f>SUM(I7:I64)</f>
        <v>297067</v>
      </c>
      <c r="J65" s="66"/>
      <c r="K65" s="66"/>
      <c r="L65" s="62"/>
    </row>
    <row r="66" spans="1:12" x14ac:dyDescent="0.25">
      <c r="I66" s="67"/>
    </row>
  </sheetData>
  <autoFilter ref="A6:L66"/>
  <mergeCells count="1">
    <mergeCell ref="F5:J5"/>
  </mergeCells>
  <phoneticPr fontId="0" type="noConversion"/>
  <hyperlinks>
    <hyperlink ref="L11" r:id="rId1"/>
    <hyperlink ref="L12" r:id="rId2"/>
    <hyperlink ref="L16" r:id="rId3"/>
    <hyperlink ref="L17" r:id="rId4"/>
    <hyperlink ref="L32" r:id="rId5"/>
    <hyperlink ref="L51" r:id="rId6"/>
    <hyperlink ref="L64" r:id="rId7"/>
  </hyperlinks>
  <printOptions horizontalCentered="1"/>
  <pageMargins left="0.3" right="0.3" top="0.3" bottom="0.3" header="0.51180555555555496" footer="0.51180555555555496"/>
  <pageSetup firstPageNumber="0" fitToHeight="4" orientation="portrait" horizontalDpi="300" verticalDpi="300"/>
  <drawing r:id="rId8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5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50ml</vt:lpstr>
      <vt:lpstr>'50ml'!Print_Area</vt:lpstr>
      <vt:lpstr>'50ml'!Print_Titles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dc:description/>
  <cp:lastModifiedBy>office</cp:lastModifiedBy>
  <cp:revision>4</cp:revision>
  <cp:lastPrinted>2020-12-16T22:00:54Z</cp:lastPrinted>
  <dcterms:created xsi:type="dcterms:W3CDTF">2019-12-09T20:09:29Z</dcterms:created>
  <dcterms:modified xsi:type="dcterms:W3CDTF">2020-12-19T09:53:07Z</dcterms:modified>
  <dc:language>en-US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